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levermannconsulting-my.sharepoint.com/personal/rl_levermann_consulting/Documents/Code/Content Writer/output/excel/"/>
    </mc:Choice>
  </mc:AlternateContent>
  <xr:revisionPtr revIDLastSave="350" documentId="11_AD4DB114E441178AC67DF4295E50CB7E693EDF18" xr6:coauthVersionLast="47" xr6:coauthVersionMax="47" xr10:uidLastSave="{34B08464-C435-4B15-8651-881E905A3766}"/>
  <bookViews>
    <workbookView xWindow="-120" yWindow="-120" windowWidth="51840" windowHeight="21120" xr2:uid="{00000000-000D-0000-FFFF-FFFF00000000}"/>
  </bookViews>
  <sheets>
    <sheet name="Simple DCF Concept" sheetId="1" r:id="rId1"/>
    <sheet name="Disclaimer" sheetId="2" r:id="rId2"/>
  </sheets>
  <definedNames>
    <definedName name="__123Graph_A" hidden="1">#REF!</definedName>
    <definedName name="__FDS_HYPERLINK_TOGGLE_STATE__" hidden="1">"ON"</definedName>
    <definedName name="_ee2" hidden="1">{#N/A,#N/A,TRUE,"Cover sheet";#N/A,#N/A,TRUE,"DCF analysis";#N/A,#N/A,TRUE,"WACC calculation"}</definedName>
    <definedName name="_ee2.1" hidden="1">{#N/A,#N/A,TRUE,"Cover sheet";#N/A,#N/A,TRUE,"DCF analysis";#N/A,#N/A,TRUE,"WACC calculation"}</definedName>
    <definedName name="_g2" hidden="1">{#N/A,#N/A,TRUE,"Cover sheet";#N/A,#N/A,TRUE,"DCF analysis";#N/A,#N/A,TRUE,"WACC calculation"}</definedName>
    <definedName name="_Order1" hidden="1">255</definedName>
    <definedName name="_Order2" hidden="1">0</definedName>
    <definedName name="_Table1_In1" hidden="1">#REF!</definedName>
    <definedName name="_Table1_Out" hidden="1">#REF!</definedName>
    <definedName name="_Table2_In1" hidden="1">#REF!</definedName>
    <definedName name="_Table2_In2" hidden="1">#REF!</definedName>
    <definedName name="_Table2_Out" hidden="1">#REF!</definedName>
    <definedName name="aa" hidden="1">{#N/A,#N/A,FALSE,"Service_Ergebnis";#N/A,#N/A,FALSE,"Service_segment";#N/A,#N/A,FALSE,"Service_Gesamt_GuV";#N/A,#N/A,FALSE,"Service_Segment_GuV";#N/A,#N/A,FALSE,"Service_Segment_Vorjahr";#N/A,#N/A,FALSE,"Service_Segment_Vergleich";#N/A,#N/A,FALSE,"Service_Segment_GuV_Plan";#N/A,#N/A,FALSE,"Service_Segment_GuV_Plan_BZ";#N/A,#N/A,FALSE,"Service_Segment_GuV_Prognose";#N/A,#N/A,FALSE,"KGM_Ergebnis";#N/A,#N/A,FALSE,"EPI_Ergebnis";#N/A,#N/A,FALSE,"D.I.B._Ergebnis";#N/A,#N/A,FALSE,"FM_Ergebnis";#N/A,#N/A,FALSE,"KL_Stg_Ergebnis";#N/A,#N/A,FALSE,"KL_Mch_Ergebnis";#N/A,#N/A,FALSE,"AS_Ergebnis";#N/A,#N/A,FALSE,"EIS_Ergebnis";#N/A,#N/A,FALSE,"MWB_E_Ergebnis";#N/A,#N/A,FALSE,"AIRP_Ergebnis";#N/A,#N/A,FALSE,"MWB_F_Ergebnis";#N/A,#N/A,FALSE,"Service_GmbH_Ergbnis"}</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cess_Button" hidden="1">"Loan_Front_End_Input_List"</definedName>
    <definedName name="AccessDatabase" hidden="1">"C:\Documents and Settings\Usai\Desktop\scheda_and.mdb"</definedName>
    <definedName name="anscount" hidden="1">2</definedName>
    <definedName name="AS2DocOpenMode" hidden="1">"AS2DocumentEdit"</definedName>
    <definedName name="Assumptions" hidden="1">{#N/A,#N/A,TRUE,"Summary";#N/A,#N/A,TRUE,"ExitStrategy";"SalesAndConstruction",#N/A,TRUE,"cs";#N/A,#N/A,TRUE,"OperatingAssumptions";"PresentationRentRoll",#N/A,TRUE,"RentRoll"}</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GKOGPQS1B6UMLZHJ5VTB7B"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194Y2F8J43HF80SSKUR3L17"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6X3D0LTCBGZ0SUADCJT7URN"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OYN2CT1PISGKIMHS5O3ZD39R"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4LFMQYY7WJ9N0RSUIK6XF0M"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6MHC8BTFZZA1T7WJIJXFQDW"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PA35M3LAFDIJ30FZEYCZ6N0"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UR55GV4B47NFXGWAQFMPW2M"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LMHYLEPZMW9HY5EK6SH2T4G"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C2TY7JNAAC3L7QHVPQXLGQ8"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L5CLHRBO54BMIAITRJ817MD"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DQF2MF50QBB4F65KVJPA2JU"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2RZSEQDVZHT7BYNHXA412RZ"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0N84JFOVPUIWDAM1ROGRKIC"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QID9SG28FH23D1Z27ETB1CV" hidden="1">#REF!</definedName>
    <definedName name="BEx5NUEM24ZED9VYADF1LHA31YNV"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XMNPOIZUDSXIQLQ0PLYKII4"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P6EPPCF3ZP775BKPIDDO5J"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TK133WQQPPN4XUENW177BE0"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BQ2SAKM7DI503INRXIE66UYK"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VD47D07F1K5F5X3NZCPC5J6" hidden="1">#REF!</definedName>
    <definedName name="BEx7EW46HKN0F84E4E0L24YSTAX6"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ZN03UIIN21L00MWSGE6O8Q7"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90IWPT02BCWV10ON1DB5JDF"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GAAO0LETZG8CUPOVL88XEMC"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A85ZAZQ6J4X1185EA9I84UF"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7N5HXUHL6P7TWU9N7ZX7X40" hidden="1">#REF!</definedName>
    <definedName name="BEx98IFKNJFGZFLID1YTRFEG1SXY" hidden="1">#REF!</definedName>
    <definedName name="BEx98T7ZOVEK3CKHQO53FZXFVLCG"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YSYW7QCPXS2NAVLFAU5Y2Z2" hidden="1">#REF!</definedName>
    <definedName name="BEx9C17AHM4NMY8G3WK6YQ0T0WDU" hidden="1">#REF!</definedName>
    <definedName name="BEx9C590HJ2O31IWJB73C1HR74AI"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CWDEHG783D7JV5BZ88X5LDGW" hidden="1">#REF!</definedName>
    <definedName name="BEx9D1BC9FT19KY0INAABNDBAMR1" hidden="1">#REF!</definedName>
    <definedName name="BEx9DF3TYD254EY78AHFCD24U1TT"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0M3FI4VLEC2QQN1NMFCCA3" hidden="1">#REF!</definedName>
    <definedName name="BEx9FRBEEYPS5HLS3XT34AKZN94G" hidden="1">#REF!</definedName>
    <definedName name="BEx9FS7S7841ONTU6FP2Q1LOP4QX" hidden="1">#REF!</definedName>
    <definedName name="BEx9G17GB2V3PQ50QQFW2NROEZT9" hidden="1">#REF!</definedName>
    <definedName name="BEx9G892CF6SM99J007LDYZPPYNL" hidden="1">#REF!</definedName>
    <definedName name="BEx9GDY4D8ZPQJCYFIMYM0V0C51Y" hidden="1">#REF!</definedName>
    <definedName name="BEx9GEUFVD3FV96D3AQYLUAC9Q2N"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HVW2P49U6PACOSHX2SA45DQU"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2702DOYB33EKC4D1YDD1KR1"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J21Y3QZUD3B9UMSWX91YH3B"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MRS8NCFZT1AHZH7UOK5S5NE"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APPHUVI74MQVEVKKFXSD2YK"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NJJML52MYVNP0C2FRSRT047"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9DTRU58WDGWHOHQ79MK48OC"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T5XOJQ6K9II2Y3CIG28MQNI"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OV028YOYY523BQ1URY0GWK6" hidden="1">#REF!</definedName>
    <definedName name="BExCYPRC5HJE6N2XQTHCT6NXGP8N" hidden="1">#REF!</definedName>
    <definedName name="BExCYUK0I3UEXZNFDW71G6Z6D8XR"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CZZ5X0PSC19NX8KKD3V1FMT7L"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QD9YQYHLZUY0CTYYXKSB9FJ"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FA9NIJC2HULGZ9SA76VVX1Z"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NDY4FWQJC03CRDRXX0WN9MO" hidden="1">#REF!</definedName>
    <definedName name="BExEQTZAP8R69U31W4LKGTKKGKQE" hidden="1">#REF!</definedName>
    <definedName name="BExEQXVLD89IXGBZKAMMU6QSJGZG"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RZSDZRBR541EAJICO5EB3XOI"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TYIKRLYF69HFTHIDHHKJXLZK"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W4H8R6LSGLBOEKRVCQXL775"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7L9QHU2826YCJAJOWNWL9T5" hidden="1">#REF!</definedName>
    <definedName name="BExF09OS91RT7N7IW8JLMZ121ZP3"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665O6ZMLHZPIQ37Y204CG64"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BJ4BW6TQ4DS2V44EVIY2BEO"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ISRBLNRZTQ4DBMD6H2KG9LF"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6QPKNLY5R5LQ7RXNBW0E4WA"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GDICNRNPUEI1ING7SXR7K0I"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ROWSCEN1I6IXZVXWNFSY76K" hidden="1">#REF!</definedName>
    <definedName name="BExGOT6UXUX5FVTAYL9SOBZ1D0II" hidden="1">#REF!</definedName>
    <definedName name="BExGOXJDHUDPDT8I8IVGVW9J0R5Q"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FW7RUU5OWYAY1DT0NN767UZ" hidden="1">#REF!</definedName>
    <definedName name="BExGRHZROC86IFGNDBDWZNBH5Q2V" hidden="1">#REF!</definedName>
    <definedName name="BExGRUKVVKDL8483WI70VN2QZDGD" hidden="1">#REF!</definedName>
    <definedName name="BExGRWOG8H774BWL55XHDM510RIO" hidden="1">#REF!</definedName>
    <definedName name="BExGRYMHBZWRQ2SH0HWCGEW2LL6W"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1L6D4XDL1PH5KXC53SFWKSF"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OMK9OQTFR8T8WBCRVFQVEDR"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4NUKUWG5858CX3HOXADR6V3"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HIJLMDK4YVJNA7JV9YTARSC"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HL8KFUM9BFE0O2C069EFJ3V"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H51URLQJA6KNX5CJKIUIR5UQ" hidden="1">#REF!</definedName>
    <definedName name="BExIH63Q9KHACKBMM8LOWCID970C" hidden="1">#REF!</definedName>
    <definedName name="BExIHBHXA7E7VUTBVHXXXCH3A5CL"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DZ1CZUMVZKBZ88JPN0Y2PN8"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EMTL3UL8FOCYKQQ48D1GP"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QCG965L59YU3X26EA1J7FF4"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XBATPSQYQPPXA9MB8CAT6HN"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D1ZLT86LBF2B9OPA1WNSR9Y" hidden="1">#REF!</definedName>
    <definedName name="BExIWG1W7XP9DFYYSZAIOSHM0QLQ" hidden="1">#REF!</definedName>
    <definedName name="BExIWH3KUK94B7833DD4TB0Y6KP9" hidden="1">#REF!</definedName>
    <definedName name="BExIWKE9MGIDWORBI43AWTUNYFAN" hidden="1">#REF!</definedName>
    <definedName name="BExIWPXZ2EIYYBY3S93VAJHKP2FG" hidden="1">#REF!</definedName>
    <definedName name="BExIWRVZPHRMMTZXYFQ4NKU1E9EA"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E840OTK3Z1RKGDTF42E8B7U" hidden="1">#REF!</definedName>
    <definedName name="BExKDI4DXKSJ2OA9M6XQHZ8T1OO4"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G3N5J26RABOVV5GH8KKDUOM"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VSTRKXB5YBLK5MI0NKDVPOT"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L8W68AGD3HEMA51MXK8AO6B"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4VP2X7LOQU9Q52WP6QHIAVQ" hidden="1">#REF!</definedName>
    <definedName name="BExKR8RZSEHW184G0Z56B4EGNU72" hidden="1">#REF!</definedName>
    <definedName name="BExKRS3TU9ZISEFNAGIP4D2THSPK" hidden="1">#REF!</definedName>
    <definedName name="BExKRVUSQ6PA7ZYQSTEQL3X7PB9P" hidden="1">#REF!</definedName>
    <definedName name="BExKRXNHZHRPCVT4IVT3L17BLH3P" hidden="1">#REF!</definedName>
    <definedName name="BExKRY3KZ7F7RB2KH8HXSQ85IEQO" hidden="1">#REF!</definedName>
    <definedName name="BExKSA37DZTCK6H13HPIKR0ZFVL8" hidden="1">#REF!</definedName>
    <definedName name="BExKSAJ9PLFSAM5DGYLJ0LGWBOCJ"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6ZEEKQ7DHLI831FUV6PGUT8"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CXYTGG7DLOJN632FKB65VD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6T29DHGG4NA5X7BN8T9DD3A"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KTJL16GYNXJRFE163A797W"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770YITRKL0CIEWSM7VW9Y22"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I3IMEMK1DSW8P5MGJEDGE3R"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88VT4G0T3U22E8RI09JHYNY"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ERTHT8SDPLRAAWOH6ZBZ5ZK"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95MDUU37LB58XU9HYQ9MWRB" hidden="1">#REF!</definedName>
    <definedName name="BExO6HEEHI0BW1BXSQ3RFE8ELP35" hidden="1">#REF!</definedName>
    <definedName name="BExO6LLHCYTF7CIVHKAO0NMET14Q"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Q5E9L1GIT3ROFRAOQB3HJ" hidden="1">#REF!</definedName>
    <definedName name="BExO9SDRI1M6KMHXSG3AE5L0F2U3" hidden="1">#REF!</definedName>
    <definedName name="BExO9V2U2YXAY904GYYGU6TD8Y7M" hidden="1">#REF!</definedName>
    <definedName name="BExOA8PPAT6BFKDHD9OQK39O9RSG" hidden="1">#REF!</definedName>
    <definedName name="BExOAFR6JHRK4AP8O7TB9UDEAVJL" hidden="1">#REF!</definedName>
    <definedName name="BExOAGCX9ISY83KMXO02KFMKR8OW" hidden="1">#REF!</definedName>
    <definedName name="BExOAQ3GKCT7YZW1EMVU3EILSZL2" hidden="1">#REF!</definedName>
    <definedName name="BExOAUQOHKN1MJJEZAV2UAJ66XD5" hidden="1">#REF!</definedName>
    <definedName name="BExOB5J3JBYAAVZOK22JKWXFZPQO" hidden="1">#REF!</definedName>
    <definedName name="BExOB886RIKYRO6D0LXJDAB2M84Z"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MM2XCGXK0CZETQI5FIOSD0M"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AKCWQU4XBB7CDX3KJE8862C" hidden="1">#REF!</definedName>
    <definedName name="BExOLB5SC7VD8OG53K8II93SAENQ" hidden="1">#REF!</definedName>
    <definedName name="BExOLD411QWFX4FN11349510DRJ8" hidden="1">#REF!</definedName>
    <definedName name="BExOLICXFHJLILCJVFMJE5MGGWKR" hidden="1">#REF!</definedName>
    <definedName name="BExOLJJWU4QJ08XAYNB2I035BULC"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PQR6CANEBCA0OUQVCFD5YJKZ"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4ZZTC2Q4JE5IP9HTC0T83EC"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6ZV68Z2O8OH936KS7SV2Y95F"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7ZDTJOFDYA5377QEP7ND4S68"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Q0NRHUHDBGX8TI67LRGKH8Q"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AOMSA0VYXGLZPTNHANOHL2BV"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N9I2EPDJV5NWVN5N1MQGKH"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3GYY1J95ATEGPS4SC3EZUP"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B0U63WVS4RKFUQVW1QMSPXR"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O0PN55XTHN66BUA3COZV86"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LD7AVS4Z37QHTS33WMAB1UL" hidden="1">#REF!</definedName>
    <definedName name="BExS6N0LI574IAC89EFW6CLTCQ33" hidden="1">#REF!</definedName>
    <definedName name="BExS6WRDBF3ST86ZOBBUL3GTCR11" hidden="1">#REF!</definedName>
    <definedName name="BExS6XNRKR0C3MTA0LV5B60UB908"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6Q4VJ3F3SNFZU1TK2WWTUQ2"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G62B8DMRZ2VD7YR78ZMOKNE"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TRNIE5KKRGGJGSMFI7F8PVW"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367PARPICZ08TX9GT4QBMH9"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T3GXUWIGZN2XBK5QAZXUHAC"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OZENV12NYATRYZ3EEYKK1GI"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Q00DW83NCYYPB5TRRG1HTES"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B66MCKJFSKT3HL8B5EJGVX0" hidden="1">#REF!</definedName>
    <definedName name="BExU3D9R4DRJADX0E7E2OZ3T6J9D" hidden="1">#REF!</definedName>
    <definedName name="BExU3HX1IEJGNDJI6N6CLR8ZJK9D" hidden="1">#REF!</definedName>
    <definedName name="BExU3MPNDEPYBBZQGEBW0FLIR3HZ" hidden="1">#REF!</definedName>
    <definedName name="BExU3QWQVA35KFNEQYRLU0ZG2TZ0" hidden="1">#REF!</definedName>
    <definedName name="BExU3RNLFUS53D6SK6XWBF2R02PJ"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5PSQDWBRYC36RG1BIGEPKR"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RNXIQ1W1CKNL8SK3XPU9SIZU"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XQEVPWE39EROKIK24HLWSLOG"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TO5ZRLZ9C4BLVAOZALREBJW"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A9VB7XKIGHAGZJRM3QTBTRP" hidden="1">#REF!</definedName>
    <definedName name="BExW0FYP4WXY71CYUG40SUBG9UWU" hidden="1">#REF!</definedName>
    <definedName name="BExW0HBAR94L0RTT4FLGEJ88FO94" hidden="1">#REF!</definedName>
    <definedName name="BExW0HBC1RMZ2GDGOGDTNAOOFO74"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2Z4SXYZMGQLPMO6MBQ923ST"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BZVDCP7C3K4VEEW633KTED"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FF7Y9O72XCFWXWM3HV1VVWH"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OOMMZPFHL8KWANDD0RTPLA1"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HOLNLNLF9XBRJN01FUCJQG2" hidden="1">#REF!</definedName>
    <definedName name="BExXVJS4S4SHX7MH4JX5U7TC6XQ6"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2BUPPTNAMQCFN7G1QBU5X1J" hidden="1">#REF!</definedName>
    <definedName name="BExY180UKNW5NIAWD6ZUYTFEH8QS" hidden="1">#REF!</definedName>
    <definedName name="BExY1DPTV4LSY9MEOUGXF8X052NA" hidden="1">#REF!</definedName>
    <definedName name="BExY1FIMLW9L499KIE7ZJ706UYLM" hidden="1">#REF!</definedName>
    <definedName name="BExY1GK9ELBEKDD7O6HR6DUO8YGO" hidden="1">#REF!</definedName>
    <definedName name="BExY1HBBPNN8J1P19D91ZV7BFBRN" hidden="1">#REF!</definedName>
    <definedName name="BExY1NWOXXFV9GGZ3PX444LZ8TVX" hidden="1">#REF!</definedName>
    <definedName name="BExY1ONMI973LYH6W67SZIDXWDA0"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ALC7R8DDA3OAPB2V11VFIZ5"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PZ0NHUAKSEWAKTJCLTM6ID0G"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24MUKIG88I9IEBKAQ5NMRPT" hidden="1">#REF!</definedName>
    <definedName name="BExZR485AKBH93YZ08CMUC3WROED" hidden="1">#REF!</definedName>
    <definedName name="BExZR7TL98P2PPUVGIZYR5873DWW"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Ciccio" hidden="1">{#N/A,#N/A,TRUE,"Summary";#N/A,#N/A,TRUE,"ExitStrategy";"SalesAndConstruction",#N/A,TRUE,"cs";#N/A,#N/A,TRUE,"OperatingAssumptions";"PresentationRentRoll",#N/A,TRUE,"RentRoll"}</definedName>
    <definedName name="DME_Dirty" hidden="1">"False"</definedName>
    <definedName name="DME_LocalFile" hidden="1">"True"</definedName>
    <definedName name="DME_ODMALinks1" hidden="1">"::ODMA\DME-MSE\London-50880=C:\TEMP\Dme\London-50880.xls"</definedName>
    <definedName name="DME_ODMALinks10" hidden="1">"::ODMA\DME-MSE\London-47658=C:\TEMP\Dme\London-47658.xls"</definedName>
    <definedName name="DME_ODMALinks11" hidden="1">"::ODMA\DME-MSE\London-47583=C:\TEMP\Dme\London-47583.xls"</definedName>
    <definedName name="DME_ODMALinks12" hidden="1">"::ODMA\DME-MSE\London-47748=C:\TEMP\Dme\London-47748.xls"</definedName>
    <definedName name="DME_ODMALinks13" hidden="1">"::ODMA\DME-MSE\London-47758=C:\TEMP\Dme\London-47758.xls"</definedName>
    <definedName name="DME_ODMALinks14" hidden="1">"::ODMA\DME-MSE\London-47741=C:\TEMP\Dme\London-47741.xls"</definedName>
    <definedName name="DME_ODMALinks15" hidden="1">"::ODMA\DME-MSE\London-47745=C:\TEMP\Dme\London-47745.xls"</definedName>
    <definedName name="DME_ODMALinks16" hidden="1">"::ODMA\DME-MSE\London-47747=C:\TEMP\Dme\London-47747.xls"</definedName>
    <definedName name="DME_ODMALinks17" hidden="1">"::ODMA\DME-MSE\London-48234=C:\TEMP\Dme\London-48234.xls"</definedName>
    <definedName name="DME_ODMALinks2" hidden="1">"::ODMA\DME-MSE\London-48564=C:\TEMP\Dme\London-48564.xls"</definedName>
    <definedName name="DME_ODMALinks3" hidden="1">"::ODMA\DME-MSE\London-48461=C:\TEMP\Dme\London-48461.xls"</definedName>
    <definedName name="DME_ODMALinks4" hidden="1">"::ODMA\DME-MSE\London-50894=C:\TEMP\Dme\London-50894.xls"</definedName>
    <definedName name="DME_ODMALinks5" hidden="1">"::ODMA\DME-MSE\London-47679=C:\TEMP\Dme\London-47679.xls"</definedName>
    <definedName name="DME_ODMALinks6" hidden="1">"::ODMA\DME-MSE\London-47657=C:\TEMP\Dme\London-47657.xls"</definedName>
    <definedName name="DME_ODMALinks7" hidden="1">"::ODMA\DME-MSE\London-47571=C:\TEMP\Dme\London-47571.xls"</definedName>
    <definedName name="DME_ODMALinks8" hidden="1">"::ODMA\DME-MSE\London-47569=C:\TEMP\Dme\London-47569.xls"</definedName>
    <definedName name="DME_ODMALinks9" hidden="1">"::ODMA\DME-MSE\London-47579=C:\TEMP\Dme\London-47579.xls"</definedName>
    <definedName name="DME_ODMALinksCount" hidden="1">"4"</definedName>
    <definedName name="gggg" hidden="1">{#N/A,#N/A,TRUE,"Summary";#N/A,#N/A,TRUE,"ExitStrategy";"SalesAndConstruction",#N/A,TRUE,"cs";#N/A,#N/A,TRUE,"OperatingAssumptions";"PresentationRentRoll",#N/A,TRUE,"RentRoll"}</definedName>
    <definedName name="GROUP" hidden="1">"bissql"</definedName>
    <definedName name="hhhh" hidden="1">{#N/A,#N/A,TRUE,"Summary";#N/A,#N/A,TRUE,"ExitStrategy";"SalesAndConstruction",#N/A,TRUE,"cs";#N/A,#N/A,TRUE,"OperatingAssumptions";"PresentationRentRoll",#N/A,TRUE,"RentRoll"}</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ACT_FFO_THOM" hidden="1">"c4005"</definedName>
    <definedName name="IQ_EST_CURRENCY" hidden="1">"c2140"</definedName>
    <definedName name="IQ_EST_DATE" hidden="1">"c1634"</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Q_1YR" hidden="1">"c1641"</definedName>
    <definedName name="IQ_EST_EPS_SURPRISE" hidden="1">"c1635"</definedName>
    <definedName name="IQ_EST_FFO_DIFF_THOM" hidden="1">"c5186"</definedName>
    <definedName name="IQ_EST_FFO_SURPRISE_PERCENT_THOM" hidden="1">"c5187"</definedName>
    <definedName name="IQ_EST_REV_GROWTH_1YR" hidden="1">"c1638"</definedName>
    <definedName name="IQ_EST_REV_GROWTH_2YR" hidden="1">"c1639"</definedName>
    <definedName name="IQ_EST_REV_GROWTH_Q_1YR" hidden="1">"c1640"</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_THOM" hidden="1">"c4000"</definedName>
    <definedName name="IQ_FFO_NUM_EST" hidden="1">"c421"</definedName>
    <definedName name="IQ_FFO_NUM_EST_THOM" hidden="1">"c4003"</definedName>
    <definedName name="IQ_FFO_PAYOUT_RATIO" hidden="1">"c3492"</definedName>
    <definedName name="IQ_FFO_STDDEV_EST" hidden="1">"c422"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41324.4620833333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39420.6655092593</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imcount" hidden="1">1</definedName>
    <definedName name="lstFacilityCapex">#REF!</definedName>
    <definedName name="lstFacilityOpex">#REF!</definedName>
    <definedName name="READ" hidden="1">FALSE</definedName>
    <definedName name="SAPBEXhrIndnt" hidden="1">"Wide"</definedName>
    <definedName name="SAPBEXrevision" hidden="1">1</definedName>
    <definedName name="SAPBEXsysID" hidden="1">"B02"</definedName>
    <definedName name="SAPBEXwbID" hidden="1">"7A43214MDY6R52TB338O84M54"</definedName>
    <definedName name="SAPsysID" hidden="1">"708C5W7SBKP804JT78WJ0JNKI"</definedName>
    <definedName name="SAPwbID" hidden="1">"ARS"</definedName>
    <definedName name="sencount" hidden="1">1</definedName>
    <definedName name="SIG_ABILA_firstLine" hidden="1">#REF!</definedName>
    <definedName name="SIG_ABILA_IsControlOK" hidden="1">#REF!</definedName>
    <definedName name="SIG_ABILA_lastLine" hidden="1">#REF!</definedName>
    <definedName name="SIG_ABILA_TITLECOL" hidden="1">#REF!</definedName>
    <definedName name="SIG_ABILA_TITLELINE" hidden="1">#REF!</definedName>
    <definedName name="SIG_CONTROLE" hidden="1">#REF!</definedName>
    <definedName name="SIG_DERNIERECOLONNE" hidden="1">#REF!</definedName>
    <definedName name="SIG_PTBD_ABILA" hidden="1">#REF!</definedName>
    <definedName name="SIG_PTHG_ABILA" hidden="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2</definedName>
    <definedName name="solver_rel2" hidden="1">2</definedName>
    <definedName name="solver_rel3" hidden="1">2</definedName>
    <definedName name="solver_rhs1" hidden="1">0</definedName>
    <definedName name="solver_rhs2" hidden="1">0</definedName>
    <definedName name="solver_rhs3" hidden="1">0</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TextRefCopyRangeCount" hidden="1">9</definedName>
    <definedName name="wrn.Executive." hidden="1">{#N/A,#N/A,FALSE,"yields";#N/A,#N/A,FALSE,"landassum";#N/A,#N/A,FALSE,"eq_year";#N/A,#N/A,FALSE,"k1_ass";#N/A,#N/A,FALSE,"k1_year";#N/A,#N/A,FALSE,"h4_ass";#N/A,#N/A,FALSE,"h4_year";#N/A,#N/A,FALSE,"h5_ass";#N/A,#N/A,FALSE,"h5_year";#N/A,#N/A,FALSE,"h6_ass";#N/A,#N/A,FALSE,"h6_year";#N/A,#N/A,FALSE,"h7_ass";#N/A,#N/A,FALSE,"h7_year"}</definedName>
    <definedName name="wrn.SUN1." hidden="1">{#N/A,#N/A,FALSE,"Assumptions";#N/A,#N/A,FALSE,"office";#N/A,#N/A,FALSE,"monthly"}</definedName>
    <definedName name="wrn.Super._.Executive." hidden="1">{#N/A,#N/A,FALSE,"yields";#N/A,#N/A,FALSE,"k1_ass";#N/A,#N/A,FALSE,"h4_ass";#N/A,#N/A,FALSE,"h5_ass";#N/A,#N/A,FALSE,"h6_ass";#N/A,#N/A,FALSE,"h7_ass"}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 l="1"/>
  <c r="K42" i="1"/>
  <c r="L42" i="1"/>
  <c r="M42" i="1"/>
  <c r="N42" i="1"/>
  <c r="O42" i="1"/>
  <c r="P42" i="1"/>
  <c r="Q42" i="1"/>
  <c r="R42" i="1"/>
  <c r="S42" i="1"/>
  <c r="T42" i="1"/>
  <c r="U42" i="1"/>
  <c r="V42" i="1"/>
  <c r="W42" i="1"/>
  <c r="X42" i="1"/>
  <c r="Y42" i="1"/>
  <c r="Z42" i="1"/>
  <c r="AA42" i="1"/>
  <c r="AB42" i="1"/>
  <c r="AC42" i="1"/>
  <c r="AD42" i="1"/>
  <c r="AE42" i="1"/>
  <c r="AF42" i="1"/>
  <c r="AG42" i="1"/>
  <c r="AH42" i="1"/>
  <c r="I42" i="1"/>
  <c r="E51" i="1"/>
  <c r="E50" i="1"/>
  <c r="E49" i="1"/>
  <c r="J20" i="1"/>
  <c r="J21" i="1" s="1"/>
  <c r="J27" i="1" s="1"/>
  <c r="J41" i="1" s="1"/>
  <c r="K20" i="1"/>
  <c r="K21" i="1" s="1"/>
  <c r="K27" i="1" s="1"/>
  <c r="K41" i="1" s="1"/>
  <c r="L20" i="1"/>
  <c r="L21" i="1" s="1"/>
  <c r="L27" i="1" s="1"/>
  <c r="M20" i="1"/>
  <c r="M21" i="1" s="1"/>
  <c r="M27" i="1" s="1"/>
  <c r="N20" i="1"/>
  <c r="N21" i="1" s="1"/>
  <c r="N27" i="1" s="1"/>
  <c r="N41" i="1" s="1"/>
  <c r="O20" i="1"/>
  <c r="O21" i="1" s="1"/>
  <c r="O27" i="1" s="1"/>
  <c r="O41" i="1" s="1"/>
  <c r="P20" i="1"/>
  <c r="P21" i="1" s="1"/>
  <c r="P27" i="1" s="1"/>
  <c r="P41" i="1" s="1"/>
  <c r="Q20" i="1"/>
  <c r="Q21" i="1" s="1"/>
  <c r="Q27" i="1" s="1"/>
  <c r="Q41" i="1" s="1"/>
  <c r="R20" i="1"/>
  <c r="R21" i="1" s="1"/>
  <c r="R27" i="1" s="1"/>
  <c r="R41" i="1" s="1"/>
  <c r="S20" i="1"/>
  <c r="S21" i="1" s="1"/>
  <c r="S27" i="1" s="1"/>
  <c r="S41" i="1" s="1"/>
  <c r="T20" i="1"/>
  <c r="T21" i="1" s="1"/>
  <c r="T27" i="1" s="1"/>
  <c r="T41" i="1" s="1"/>
  <c r="U20" i="1"/>
  <c r="U21" i="1" s="1"/>
  <c r="U27" i="1" s="1"/>
  <c r="U41" i="1" s="1"/>
  <c r="V20" i="1"/>
  <c r="V21" i="1" s="1"/>
  <c r="V27" i="1" s="1"/>
  <c r="V41" i="1" s="1"/>
  <c r="W20" i="1"/>
  <c r="W21" i="1" s="1"/>
  <c r="W27" i="1" s="1"/>
  <c r="W41" i="1" s="1"/>
  <c r="X20" i="1"/>
  <c r="X21" i="1" s="1"/>
  <c r="X27" i="1" s="1"/>
  <c r="X41" i="1" s="1"/>
  <c r="Y20" i="1"/>
  <c r="Y21" i="1" s="1"/>
  <c r="Y27" i="1" s="1"/>
  <c r="Y41" i="1" s="1"/>
  <c r="Z20" i="1"/>
  <c r="Z21" i="1" s="1"/>
  <c r="Z27" i="1" s="1"/>
  <c r="Z41" i="1" s="1"/>
  <c r="AA20" i="1"/>
  <c r="AA21" i="1" s="1"/>
  <c r="AA27" i="1" s="1"/>
  <c r="AA41" i="1" s="1"/>
  <c r="AB20" i="1"/>
  <c r="AB21" i="1" s="1"/>
  <c r="AB27" i="1" s="1"/>
  <c r="AB41" i="1" s="1"/>
  <c r="AC20" i="1"/>
  <c r="AC21" i="1" s="1"/>
  <c r="AC27" i="1" s="1"/>
  <c r="AC41" i="1" s="1"/>
  <c r="AD20" i="1"/>
  <c r="AD21" i="1" s="1"/>
  <c r="AD27" i="1" s="1"/>
  <c r="AD41" i="1" s="1"/>
  <c r="AE20" i="1"/>
  <c r="AE21" i="1" s="1"/>
  <c r="AE27" i="1" s="1"/>
  <c r="AE41" i="1" s="1"/>
  <c r="AF20" i="1"/>
  <c r="AF21" i="1" s="1"/>
  <c r="AF27" i="1" s="1"/>
  <c r="AF41" i="1" s="1"/>
  <c r="AG20" i="1"/>
  <c r="AG21" i="1" s="1"/>
  <c r="AG27" i="1" s="1"/>
  <c r="AG41" i="1" s="1"/>
  <c r="AH20" i="1"/>
  <c r="AH21" i="1" s="1"/>
  <c r="AH27" i="1" s="1"/>
  <c r="AH41" i="1" s="1"/>
  <c r="AI20" i="1"/>
  <c r="AI21" i="1" s="1"/>
  <c r="AI27" i="1" s="1"/>
  <c r="AJ20" i="1"/>
  <c r="AJ21" i="1" s="1"/>
  <c r="AJ27" i="1" s="1"/>
  <c r="AK20" i="1"/>
  <c r="AK21" i="1" s="1"/>
  <c r="AK27" i="1" s="1"/>
  <c r="AL20" i="1"/>
  <c r="AL21" i="1" s="1"/>
  <c r="AL27" i="1" s="1"/>
  <c r="AM20" i="1"/>
  <c r="AM21" i="1" s="1"/>
  <c r="AM27" i="1" s="1"/>
  <c r="AN20" i="1"/>
  <c r="AN21" i="1" s="1"/>
  <c r="AN27" i="1" s="1"/>
  <c r="AO20" i="1"/>
  <c r="AO21" i="1" s="1"/>
  <c r="AO27" i="1" s="1"/>
  <c r="AP20" i="1"/>
  <c r="AP21" i="1" s="1"/>
  <c r="AP27" i="1" s="1"/>
  <c r="AQ20" i="1"/>
  <c r="AQ21" i="1" s="1"/>
  <c r="AQ27" i="1" s="1"/>
  <c r="AR20" i="1"/>
  <c r="AR21" i="1" s="1"/>
  <c r="AR27" i="1" s="1"/>
  <c r="I20" i="1"/>
  <c r="I21" i="1" s="1"/>
  <c r="I27" i="1" s="1"/>
  <c r="I41" i="1" s="1"/>
  <c r="G19" i="1"/>
  <c r="G10" i="1"/>
  <c r="G12" i="1"/>
  <c r="G13" i="1"/>
  <c r="J14" i="1"/>
  <c r="J26" i="1" s="1"/>
  <c r="K14" i="1"/>
  <c r="K26" i="1" s="1"/>
  <c r="L14" i="1"/>
  <c r="L40" i="1" s="1"/>
  <c r="M14" i="1"/>
  <c r="M40" i="1" s="1"/>
  <c r="N14" i="1"/>
  <c r="N40" i="1" s="1"/>
  <c r="O14" i="1"/>
  <c r="O26" i="1" s="1"/>
  <c r="P14" i="1"/>
  <c r="P26" i="1" s="1"/>
  <c r="Q14" i="1"/>
  <c r="Q26" i="1" s="1"/>
  <c r="R14" i="1"/>
  <c r="R26" i="1" s="1"/>
  <c r="S14" i="1"/>
  <c r="S26" i="1" s="1"/>
  <c r="T14" i="1"/>
  <c r="T26" i="1" s="1"/>
  <c r="U14" i="1"/>
  <c r="U26" i="1" s="1"/>
  <c r="V14" i="1"/>
  <c r="V26" i="1" s="1"/>
  <c r="W14" i="1"/>
  <c r="W26" i="1" s="1"/>
  <c r="X14" i="1"/>
  <c r="X26" i="1" s="1"/>
  <c r="Y14" i="1"/>
  <c r="Y26" i="1" s="1"/>
  <c r="Z14" i="1"/>
  <c r="Z26" i="1" s="1"/>
  <c r="AA14" i="1"/>
  <c r="AA26" i="1" s="1"/>
  <c r="AB14" i="1"/>
  <c r="AB26" i="1" s="1"/>
  <c r="AC14" i="1"/>
  <c r="AC26" i="1" s="1"/>
  <c r="AD14" i="1"/>
  <c r="AD26" i="1" s="1"/>
  <c r="AE14" i="1"/>
  <c r="AE26" i="1" s="1"/>
  <c r="AF14" i="1"/>
  <c r="AF26" i="1" s="1"/>
  <c r="AG14" i="1"/>
  <c r="AG26" i="1" s="1"/>
  <c r="AH14" i="1"/>
  <c r="AH26" i="1" s="1"/>
  <c r="AI14" i="1"/>
  <c r="AI26" i="1" s="1"/>
  <c r="AJ14" i="1"/>
  <c r="AJ40" i="1" s="1"/>
  <c r="AK14" i="1"/>
  <c r="AK26" i="1" s="1"/>
  <c r="AL14" i="1"/>
  <c r="AL26" i="1" s="1"/>
  <c r="AM14" i="1"/>
  <c r="AM26" i="1" s="1"/>
  <c r="AN14" i="1"/>
  <c r="AN26" i="1" s="1"/>
  <c r="AO14" i="1"/>
  <c r="AO26" i="1" s="1"/>
  <c r="AP14" i="1"/>
  <c r="AP26" i="1" s="1"/>
  <c r="AQ14" i="1"/>
  <c r="AQ26" i="1" s="1"/>
  <c r="AR14" i="1"/>
  <c r="AR26" i="1" s="1"/>
  <c r="I11" i="1"/>
  <c r="I14" i="1" s="1"/>
  <c r="I40" i="1" s="1"/>
  <c r="I4" i="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R5" i="1" s="1"/>
  <c r="E27" i="1"/>
  <c r="E26" i="1"/>
  <c r="AC49" i="1" l="1"/>
  <c r="AK49" i="1"/>
  <c r="M49" i="1"/>
  <c r="AJ49" i="1"/>
  <c r="N49" i="1"/>
  <c r="L49" i="1"/>
  <c r="AR50" i="1"/>
  <c r="AQ50" i="1"/>
  <c r="AB50" i="1"/>
  <c r="T50" i="1"/>
  <c r="O49" i="1"/>
  <c r="AP50" i="1"/>
  <c r="K49" i="1"/>
  <c r="AA50" i="1"/>
  <c r="Z50" i="1"/>
  <c r="Y50" i="1"/>
  <c r="X50" i="1"/>
  <c r="V50" i="1"/>
  <c r="S50" i="1"/>
  <c r="R50" i="1"/>
  <c r="AM49" i="1"/>
  <c r="AI49" i="1"/>
  <c r="AG49" i="1"/>
  <c r="AF49" i="1"/>
  <c r="AL49" i="1"/>
  <c r="AE49" i="1"/>
  <c r="AD49" i="1"/>
  <c r="W50" i="1"/>
  <c r="AH49" i="1"/>
  <c r="J49" i="1"/>
  <c r="U50" i="1"/>
  <c r="AO50" i="1"/>
  <c r="Q50" i="1"/>
  <c r="AB49" i="1"/>
  <c r="AN50" i="1"/>
  <c r="P50" i="1"/>
  <c r="AA49" i="1"/>
  <c r="AM50" i="1"/>
  <c r="O50" i="1"/>
  <c r="Z49" i="1"/>
  <c r="AL50" i="1"/>
  <c r="N50" i="1"/>
  <c r="Y49" i="1"/>
  <c r="I49" i="1"/>
  <c r="AK50" i="1"/>
  <c r="M50" i="1"/>
  <c r="X49" i="1"/>
  <c r="AI50" i="1"/>
  <c r="G50" i="1" s="1"/>
  <c r="K50" i="1"/>
  <c r="V49" i="1"/>
  <c r="L50" i="1"/>
  <c r="AH50" i="1"/>
  <c r="J50" i="1"/>
  <c r="U49" i="1"/>
  <c r="AG50" i="1"/>
  <c r="AR49" i="1"/>
  <c r="T49" i="1"/>
  <c r="AF50" i="1"/>
  <c r="AQ49" i="1"/>
  <c r="S49" i="1"/>
  <c r="I50" i="1"/>
  <c r="AJ50" i="1"/>
  <c r="W49" i="1"/>
  <c r="AE50" i="1"/>
  <c r="AP49" i="1"/>
  <c r="R49" i="1"/>
  <c r="AD50" i="1"/>
  <c r="AO49" i="1"/>
  <c r="Q49" i="1"/>
  <c r="AC50" i="1"/>
  <c r="AN49" i="1"/>
  <c r="P49" i="1"/>
  <c r="AB28" i="1"/>
  <c r="AB32" i="1" s="1"/>
  <c r="T28" i="1"/>
  <c r="T32" i="1" s="1"/>
  <c r="AI28" i="1"/>
  <c r="AI33" i="1" s="1"/>
  <c r="AR28" i="1"/>
  <c r="AR33" i="1" s="1"/>
  <c r="R28" i="1"/>
  <c r="R32" i="1" s="1"/>
  <c r="AH28" i="1"/>
  <c r="AH33" i="1" s="1"/>
  <c r="X28" i="1"/>
  <c r="X33" i="1" s="1"/>
  <c r="V28" i="1"/>
  <c r="V33" i="1" s="1"/>
  <c r="U28" i="1"/>
  <c r="U33" i="1" s="1"/>
  <c r="S28" i="1"/>
  <c r="S32" i="1" s="1"/>
  <c r="L26" i="1"/>
  <c r="L28" i="1" s="1"/>
  <c r="W28" i="1"/>
  <c r="W33" i="1" s="1"/>
  <c r="AJ26" i="1"/>
  <c r="AJ28" i="1" s="1"/>
  <c r="AJ32" i="1" s="1"/>
  <c r="N26" i="1"/>
  <c r="N28" i="1" s="1"/>
  <c r="N33" i="1" s="1"/>
  <c r="AF40" i="1"/>
  <c r="M26" i="1"/>
  <c r="M28" i="1" s="1"/>
  <c r="M32" i="1" s="1"/>
  <c r="AG40" i="1"/>
  <c r="Q28" i="1"/>
  <c r="Q33" i="1" s="1"/>
  <c r="AE40" i="1"/>
  <c r="P28" i="1"/>
  <c r="P32" i="1" s="1"/>
  <c r="AD40" i="1"/>
  <c r="AM28" i="1"/>
  <c r="AM33" i="1" s="1"/>
  <c r="AC40" i="1"/>
  <c r="AB40" i="1"/>
  <c r="Y40" i="1"/>
  <c r="X40" i="1"/>
  <c r="W40" i="1"/>
  <c r="U40" i="1"/>
  <c r="Q40" i="1"/>
  <c r="AA40" i="1"/>
  <c r="Z40" i="1"/>
  <c r="V40" i="1"/>
  <c r="AR40" i="1"/>
  <c r="T40" i="1"/>
  <c r="AQ40" i="1"/>
  <c r="S40" i="1"/>
  <c r="AP40" i="1"/>
  <c r="R40" i="1"/>
  <c r="AO40" i="1"/>
  <c r="AN40" i="1"/>
  <c r="P40" i="1"/>
  <c r="AM40" i="1"/>
  <c r="O40" i="1"/>
  <c r="AL40" i="1"/>
  <c r="AK40" i="1"/>
  <c r="AD28" i="1"/>
  <c r="AD32" i="1" s="1"/>
  <c r="AI40" i="1"/>
  <c r="K40" i="1"/>
  <c r="AC28" i="1"/>
  <c r="AC33" i="1" s="1"/>
  <c r="AH40" i="1"/>
  <c r="J40" i="1"/>
  <c r="L41" i="1"/>
  <c r="AK28" i="1"/>
  <c r="AK33" i="1" s="1"/>
  <c r="AG28" i="1"/>
  <c r="AG33" i="1" s="1"/>
  <c r="M41" i="1"/>
  <c r="K28" i="1"/>
  <c r="K33" i="1" s="1"/>
  <c r="AF28" i="1"/>
  <c r="AF33" i="1" s="1"/>
  <c r="I43" i="1"/>
  <c r="I51" i="1" s="1"/>
  <c r="AE28" i="1"/>
  <c r="AE32" i="1" s="1"/>
  <c r="AQ28" i="1"/>
  <c r="AP28" i="1"/>
  <c r="AO28" i="1"/>
  <c r="AN28" i="1"/>
  <c r="O28" i="1"/>
  <c r="AL28" i="1"/>
  <c r="AA28" i="1"/>
  <c r="Z28" i="1"/>
  <c r="Y28" i="1"/>
  <c r="G20" i="1"/>
  <c r="G11" i="1"/>
  <c r="G14" i="1"/>
  <c r="G21" i="1"/>
  <c r="AE5" i="1"/>
  <c r="AD5" i="1"/>
  <c r="AG5" i="1"/>
  <c r="AF5" i="1"/>
  <c r="AC5" i="1"/>
  <c r="V5" i="1"/>
  <c r="T5" i="1"/>
  <c r="AQ5" i="1"/>
  <c r="S5" i="1"/>
  <c r="AP5" i="1"/>
  <c r="R5" i="1"/>
  <c r="AB5" i="1"/>
  <c r="U5" i="1"/>
  <c r="AK5" i="1"/>
  <c r="M5" i="1"/>
  <c r="Q5" i="1"/>
  <c r="P5" i="1"/>
  <c r="AM5" i="1"/>
  <c r="AJ5" i="1"/>
  <c r="L5" i="1"/>
  <c r="Z5" i="1"/>
  <c r="X5" i="1"/>
  <c r="W5" i="1"/>
  <c r="AO5" i="1"/>
  <c r="AN5" i="1"/>
  <c r="AL5" i="1"/>
  <c r="AI5" i="1"/>
  <c r="K5" i="1"/>
  <c r="AA5" i="1"/>
  <c r="Y5" i="1"/>
  <c r="I5" i="1"/>
  <c r="O5" i="1"/>
  <c r="N5" i="1"/>
  <c r="AH5" i="1"/>
  <c r="J5" i="1"/>
  <c r="AC32" i="1" l="1"/>
  <c r="AB33" i="1"/>
  <c r="AI32" i="1"/>
  <c r="X32" i="1"/>
  <c r="I52" i="1"/>
  <c r="I56" i="1" s="1"/>
  <c r="G49" i="1"/>
  <c r="AH32" i="1"/>
  <c r="R33" i="1"/>
  <c r="T33" i="1"/>
  <c r="V32" i="1"/>
  <c r="W32" i="1"/>
  <c r="J43" i="1"/>
  <c r="J51" i="1" s="1"/>
  <c r="X43" i="1"/>
  <c r="X51" i="1" s="1"/>
  <c r="X52" i="1" s="1"/>
  <c r="AR32" i="1"/>
  <c r="U32" i="1"/>
  <c r="S33" i="1"/>
  <c r="AD33" i="1"/>
  <c r="Q32" i="1"/>
  <c r="N32" i="1"/>
  <c r="L33" i="1"/>
  <c r="L32" i="1"/>
  <c r="P33" i="1"/>
  <c r="AK32" i="1"/>
  <c r="M33" i="1"/>
  <c r="N43" i="1"/>
  <c r="N51" i="1" s="1"/>
  <c r="N52" i="1" s="1"/>
  <c r="AM32" i="1"/>
  <c r="G40" i="1"/>
  <c r="K43" i="1"/>
  <c r="K51" i="1" s="1"/>
  <c r="K52" i="1" s="1"/>
  <c r="AC43" i="1"/>
  <c r="AC51" i="1" s="1"/>
  <c r="AC52" i="1" s="1"/>
  <c r="R43" i="1"/>
  <c r="R51" i="1" s="1"/>
  <c r="R52" i="1" s="1"/>
  <c r="AF32" i="1"/>
  <c r="K32" i="1"/>
  <c r="AE33" i="1"/>
  <c r="O43" i="1"/>
  <c r="O51" i="1" s="1"/>
  <c r="O52" i="1" s="1"/>
  <c r="AH43" i="1"/>
  <c r="AH51" i="1" s="1"/>
  <c r="AH52" i="1" s="1"/>
  <c r="S43" i="1"/>
  <c r="S51" i="1" s="1"/>
  <c r="S52" i="1" s="1"/>
  <c r="V43" i="1"/>
  <c r="V51" i="1" s="1"/>
  <c r="V52" i="1" s="1"/>
  <c r="Q43" i="1"/>
  <c r="Q51" i="1" s="1"/>
  <c r="Q52" i="1" s="1"/>
  <c r="U43" i="1"/>
  <c r="U51" i="1" s="1"/>
  <c r="U52" i="1" s="1"/>
  <c r="Z43" i="1"/>
  <c r="Z51" i="1" s="1"/>
  <c r="Z52" i="1" s="1"/>
  <c r="AE43" i="1"/>
  <c r="AE51" i="1" s="1"/>
  <c r="AE52" i="1" s="1"/>
  <c r="AG32" i="1"/>
  <c r="AF43" i="1"/>
  <c r="AF51" i="1" s="1"/>
  <c r="AF52" i="1" s="1"/>
  <c r="AI41" i="1"/>
  <c r="T43" i="1"/>
  <c r="T51" i="1" s="1"/>
  <c r="T52" i="1" s="1"/>
  <c r="AD43" i="1"/>
  <c r="AD51" i="1" s="1"/>
  <c r="AD52" i="1" s="1"/>
  <c r="AJ33" i="1"/>
  <c r="P43" i="1"/>
  <c r="P51" i="1" s="1"/>
  <c r="P52" i="1" s="1"/>
  <c r="M43" i="1"/>
  <c r="M51" i="1" s="1"/>
  <c r="M52" i="1" s="1"/>
  <c r="AB43" i="1"/>
  <c r="AB51" i="1" s="1"/>
  <c r="AB52" i="1" s="1"/>
  <c r="W43" i="1"/>
  <c r="W51" i="1" s="1"/>
  <c r="W52" i="1" s="1"/>
  <c r="AG43" i="1"/>
  <c r="AG51" i="1" s="1"/>
  <c r="AG52" i="1" s="1"/>
  <c r="Y43" i="1"/>
  <c r="Y51" i="1" s="1"/>
  <c r="Y52" i="1" s="1"/>
  <c r="AA43" i="1"/>
  <c r="AA51" i="1" s="1"/>
  <c r="AA52" i="1" s="1"/>
  <c r="L43" i="1"/>
  <c r="L51" i="1" s="1"/>
  <c r="L52" i="1" s="1"/>
  <c r="AL32" i="1"/>
  <c r="AL33" i="1"/>
  <c r="AQ33" i="1"/>
  <c r="AQ32" i="1"/>
  <c r="Z32" i="1"/>
  <c r="Z33" i="1"/>
  <c r="AA33" i="1"/>
  <c r="AA32" i="1"/>
  <c r="O33" i="1"/>
  <c r="O32" i="1"/>
  <c r="AN32" i="1"/>
  <c r="AN33" i="1"/>
  <c r="AO32" i="1"/>
  <c r="AO33" i="1"/>
  <c r="AP32" i="1"/>
  <c r="AP33" i="1"/>
  <c r="Y32" i="1"/>
  <c r="Y33" i="1"/>
  <c r="I26" i="1"/>
  <c r="AI42" i="1" l="1"/>
  <c r="AJ42" i="1"/>
  <c r="AJ43" i="1" s="1"/>
  <c r="AJ51" i="1" s="1"/>
  <c r="AJ52" i="1" s="1"/>
  <c r="AK42" i="1"/>
  <c r="AL42" i="1"/>
  <c r="AM42" i="1"/>
  <c r="AN42" i="1"/>
  <c r="AO42" i="1"/>
  <c r="AP42" i="1"/>
  <c r="AQ42" i="1"/>
  <c r="AR42" i="1"/>
  <c r="AR43" i="1" s="1"/>
  <c r="AR51" i="1" s="1"/>
  <c r="AR52" i="1" s="1"/>
  <c r="I57" i="1"/>
  <c r="AQ43" i="1"/>
  <c r="AQ51" i="1" s="1"/>
  <c r="AQ52" i="1" s="1"/>
  <c r="AQ56" i="1" s="1"/>
  <c r="AO43" i="1"/>
  <c r="AO51" i="1" s="1"/>
  <c r="AO52" i="1" s="1"/>
  <c r="AO57" i="1" s="1"/>
  <c r="T57" i="1"/>
  <c r="T56" i="1"/>
  <c r="AE56" i="1"/>
  <c r="AE57" i="1"/>
  <c r="V56" i="1"/>
  <c r="V57" i="1"/>
  <c r="O57" i="1"/>
  <c r="O56" i="1"/>
  <c r="U56" i="1"/>
  <c r="U57" i="1"/>
  <c r="R56" i="1"/>
  <c r="R57" i="1"/>
  <c r="AF57" i="1"/>
  <c r="AF56" i="1"/>
  <c r="Q57" i="1"/>
  <c r="Q56" i="1"/>
  <c r="X56" i="1"/>
  <c r="X57" i="1"/>
  <c r="L56" i="1"/>
  <c r="L57" i="1"/>
  <c r="AA56" i="1"/>
  <c r="AA57" i="1"/>
  <c r="Y56" i="1"/>
  <c r="Y57" i="1"/>
  <c r="W57" i="1"/>
  <c r="W56" i="1"/>
  <c r="AB56" i="1"/>
  <c r="AB57" i="1"/>
  <c r="M57" i="1"/>
  <c r="M56" i="1"/>
  <c r="P56" i="1"/>
  <c r="P57" i="1"/>
  <c r="N57" i="1"/>
  <c r="N56" i="1"/>
  <c r="AG56" i="1"/>
  <c r="AG57" i="1"/>
  <c r="J52" i="1"/>
  <c r="K57" i="1"/>
  <c r="K56" i="1"/>
  <c r="AC57" i="1"/>
  <c r="AC56" i="1"/>
  <c r="AH56" i="1"/>
  <c r="AH57" i="1"/>
  <c r="AD57" i="1"/>
  <c r="AD56" i="1"/>
  <c r="Z57" i="1"/>
  <c r="Z56" i="1"/>
  <c r="S57" i="1"/>
  <c r="S56" i="1"/>
  <c r="AI43" i="1"/>
  <c r="AI51" i="1" s="1"/>
  <c r="G41" i="1"/>
  <c r="AP43" i="1"/>
  <c r="AP51" i="1" s="1"/>
  <c r="AP52" i="1" s="1"/>
  <c r="AM43" i="1"/>
  <c r="AM51" i="1" s="1"/>
  <c r="AM52" i="1" s="1"/>
  <c r="AK43" i="1"/>
  <c r="AK51" i="1" s="1"/>
  <c r="AK52" i="1" s="1"/>
  <c r="AN43" i="1"/>
  <c r="AN51" i="1" s="1"/>
  <c r="AN52" i="1" s="1"/>
  <c r="AL43" i="1"/>
  <c r="AL51" i="1" s="1"/>
  <c r="AL52" i="1" s="1"/>
  <c r="J28" i="1"/>
  <c r="J32" i="1" s="1"/>
  <c r="I28" i="1"/>
  <c r="G30" i="1" s="1"/>
  <c r="G26" i="1"/>
  <c r="AR57" i="1" l="1"/>
  <c r="AR56" i="1"/>
  <c r="AO56" i="1"/>
  <c r="AI52" i="1"/>
  <c r="G54" i="1" s="1"/>
  <c r="G51" i="1"/>
  <c r="AQ57" i="1"/>
  <c r="J57" i="1"/>
  <c r="J56" i="1"/>
  <c r="AJ57" i="1"/>
  <c r="AJ56" i="1"/>
  <c r="AK56" i="1"/>
  <c r="AK57" i="1"/>
  <c r="AP56" i="1"/>
  <c r="AP57" i="1"/>
  <c r="AL57" i="1"/>
  <c r="AL56" i="1"/>
  <c r="AM56" i="1"/>
  <c r="AM57" i="1"/>
  <c r="AN56" i="1"/>
  <c r="AN57" i="1"/>
  <c r="G42" i="1"/>
  <c r="G43" i="1" s="1"/>
  <c r="J33" i="1"/>
  <c r="G27" i="1"/>
  <c r="I33" i="1"/>
  <c r="G28" i="1"/>
  <c r="I32" i="1"/>
  <c r="G32" i="1" s="1"/>
  <c r="AI56" i="1" l="1"/>
  <c r="G56" i="1" s="1"/>
  <c r="AI57" i="1"/>
  <c r="G57" i="1" s="1"/>
  <c r="G52" i="1"/>
  <c r="G33" i="1"/>
  <c r="G34" i="1" s="1"/>
  <c r="G58" i="1" l="1"/>
</calcChain>
</file>

<file path=xl/sharedStrings.xml><?xml version="1.0" encoding="utf-8"?>
<sst xmlns="http://schemas.openxmlformats.org/spreadsheetml/2006/main" count="49" uniqueCount="38">
  <si>
    <t>Unlevered Cash Flow</t>
  </si>
  <si>
    <t>IRR</t>
  </si>
  <si>
    <t>Equity Multiple</t>
  </si>
  <si>
    <t>Date</t>
  </si>
  <si>
    <t>Year</t>
  </si>
  <si>
    <t>Monthy DCF - Property Development</t>
  </si>
  <si>
    <t>Total</t>
  </si>
  <si>
    <t>A. Entwicklungskosten</t>
  </si>
  <si>
    <t>Entwicklungskosten</t>
  </si>
  <si>
    <t>Verkaufserlöse</t>
  </si>
  <si>
    <t>Cash Invested</t>
  </si>
  <si>
    <t>Cash Return</t>
  </si>
  <si>
    <t>Kreditverlauf: Auszahlung, Zinsen, Tilgung (Interest-Only, Rueckfuehrung bei Verkauf)</t>
  </si>
  <si>
    <t xml:space="preserve">B. Verkaufserlöse </t>
  </si>
  <si>
    <t>C. Finanzierung</t>
  </si>
  <si>
    <t>Finanzierung</t>
  </si>
  <si>
    <t>- Grundstückskosten</t>
  </si>
  <si>
    <t>- Grundstücks Kaufnebenkosten</t>
  </si>
  <si>
    <t>- Abriss / Grundvorbereitung</t>
  </si>
  <si>
    <t xml:space="preserve">- Baukosten </t>
  </si>
  <si>
    <t>- Maklerprovision</t>
  </si>
  <si>
    <t>+ Verkaufspreis</t>
  </si>
  <si>
    <t>+ Kreditauszahlung (Drawdown)</t>
  </si>
  <si>
    <t>- Tilgung aus Verkauf (Repayment)</t>
  </si>
  <si>
    <t>- Zinszahlung (Interest)</t>
  </si>
  <si>
    <t>Disclaimer for the Financial Model</t>
  </si>
  <si>
    <t>General Disclaimer</t>
  </si>
  <si>
    <t>This financial model is provided as a tool to assist with financial evaluations and analyses. It is important to note that the model is based on a series of assumptions that may not cover all aspects of the market or specific circumstances.
The information and calculations contained in this model are intended solely for informational purposes. They should not be used as the sole basis for investment decisions or other significant financial decisions.
Please note that despite careful preparation and review of the model, no guarantee can be given regarding the timeliness, accuracy, completeness, or quality of the information provided.</t>
  </si>
  <si>
    <t>Creation and Accuracy:</t>
  </si>
  <si>
    <t>The model was created by an individual, so human error cannot be excluded. Despite thorough reviews and testing, we cannot guarantee absolute accuracy or error-free results.
Users of the model should be aware that the results of the model are based on assumptions that may change, potentially leading to differing outcomes.
We recommend that users thoroughly review all aspects of the model and, if necessary, make adjustments to meet their specific needs.</t>
  </si>
  <si>
    <t>Tax Considerations:</t>
  </si>
  <si>
    <t>The tax evaluation within this model serves only as a general guideline and is based on internationally recognized principles and assumptions.
This evaluation does not replace detailed and individualized tax advice. Users should always consult a qualified tax advisor to receive comprehensive tax advice.</t>
  </si>
  <si>
    <t>Copyright:</t>
  </si>
  <si>
    <t>This model is an exclusive work of Rene Levermann Consulting e.K. 
Any unauthorized use, reproduction, or distribution of the model constitutes a violation of copyright. Each model is assigned a specific ID, which allows claims to be made in the event of unauthorized use.</t>
  </si>
  <si>
    <t>Konzept Vorstellung</t>
  </si>
  <si>
    <t>www.Levermann.com</t>
  </si>
  <si>
    <t>Levermann Consulting entwickelt individuelle Finanzmodelle für Projektentwickler, Investoren und Firmen.</t>
  </si>
  <si>
    <t>Levered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</si>
</sst>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 #,##0;\-[$€-2]\ #,##0"/>
    <numFmt numFmtId="165" formatCode="#,##0_ ;[Red]\-#,##0;&quot;- &quot;"/>
    <numFmt numFmtId="166" formatCode="_(#,##0.0%_);\(#,##0.0%\);_(&quot;–&quot;_)_%;_(@_)_%"/>
    <numFmt numFmtId="167" formatCode="_(0.0\x_)_)_';_(\(0.0\x\)_'_';_(&quot;–&quot;_)_%;_(@_)_%"/>
  </numFmts>
  <fonts count="19" x14ac:knownFonts="1">
    <font>
      <sz val="11"/>
      <color theme="1"/>
      <name val="Calibri"/>
      <family val="2"/>
      <scheme val="minor"/>
    </font>
    <font>
      <sz val="11"/>
      <color theme="1"/>
      <name val="Segoe UI"/>
      <family val="2"/>
    </font>
    <font>
      <sz val="11"/>
      <color theme="1"/>
      <name val="Calibri"/>
      <family val="2"/>
      <scheme val="minor"/>
    </font>
    <font>
      <b/>
      <sz val="11"/>
      <color theme="1"/>
      <name val="Segoe UI"/>
      <family val="2"/>
    </font>
    <font>
      <sz val="12"/>
      <color theme="1"/>
      <name val="Calibri"/>
      <family val="2"/>
      <scheme val="minor"/>
    </font>
    <font>
      <b/>
      <sz val="11"/>
      <color indexed="9"/>
      <name val="Segoe UI"/>
      <family val="2"/>
    </font>
    <font>
      <sz val="11"/>
      <name val="Segoe UI"/>
      <family val="2"/>
    </font>
    <font>
      <i/>
      <sz val="8"/>
      <color theme="0" tint="-0.499984740745262"/>
      <name val="Segoe UI"/>
      <family val="2"/>
    </font>
    <font>
      <i/>
      <sz val="11"/>
      <color theme="1"/>
      <name val="Segoe UI"/>
      <family val="2"/>
    </font>
    <font>
      <sz val="12"/>
      <color theme="1"/>
      <name val="Segoe UI"/>
      <family val="2"/>
    </font>
    <font>
      <b/>
      <sz val="12"/>
      <color theme="0"/>
      <name val="Segoe UI"/>
      <family val="2"/>
    </font>
    <font>
      <b/>
      <i/>
      <sz val="11"/>
      <color theme="1"/>
      <name val="Segoe UI"/>
      <family val="2"/>
    </font>
    <font>
      <i/>
      <sz val="10"/>
      <color theme="1"/>
      <name val="Segoe UI"/>
      <family val="2"/>
    </font>
    <font>
      <sz val="10"/>
      <color theme="1"/>
      <name val="Arial"/>
      <family val="2"/>
    </font>
    <font>
      <sz val="10"/>
      <color theme="1"/>
      <name val="Segoe UI"/>
      <family val="2"/>
    </font>
    <font>
      <b/>
      <sz val="10"/>
      <color theme="0"/>
      <name val="Segoe UI"/>
      <family val="2"/>
    </font>
    <font>
      <sz val="10"/>
      <color theme="0"/>
      <name val="Segoe UI"/>
      <family val="2"/>
    </font>
    <font>
      <sz val="12"/>
      <color rgb="FF374151"/>
      <name val="Segoe UI"/>
      <family val="2"/>
    </font>
    <font>
      <u/>
      <sz val="11"/>
      <color theme="1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00086C"/>
        <bgColor indexed="64"/>
      </patternFill>
    </fill>
    <fill>
      <patternFill patternType="solid">
        <fgColor rgb="FFEF7C00"/>
        <bgColor indexed="64"/>
      </patternFill>
    </fill>
    <fill>
      <patternFill patternType="solid">
        <fgColor rgb="FF072246"/>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9" fontId="2" fillId="0" borderId="0" applyFont="0" applyFill="0" applyBorder="0" applyAlignment="0" applyProtection="0"/>
    <xf numFmtId="0" fontId="4" fillId="0" borderId="0"/>
    <xf numFmtId="164" fontId="2" fillId="0" borderId="0"/>
    <xf numFmtId="0" fontId="13" fillId="0" borderId="0"/>
    <xf numFmtId="0" fontId="18" fillId="0" borderId="0" applyNumberFormat="0" applyFill="0" applyBorder="0" applyAlignment="0" applyProtection="0"/>
  </cellStyleXfs>
  <cellXfs count="45">
    <xf numFmtId="0" fontId="0" fillId="0" borderId="0" xfId="0"/>
    <xf numFmtId="0" fontId="5" fillId="3" borderId="0" xfId="2" applyFont="1" applyFill="1" applyAlignment="1">
      <alignment vertical="center"/>
    </xf>
    <xf numFmtId="164" fontId="6" fillId="0" borderId="0" xfId="3" applyFont="1" applyAlignment="1">
      <alignment vertical="center"/>
    </xf>
    <xf numFmtId="165" fontId="1" fillId="0" borderId="0" xfId="0" applyNumberFormat="1" applyFont="1" applyAlignment="1">
      <alignment horizontal="left" vertical="center"/>
    </xf>
    <xf numFmtId="0" fontId="1" fillId="0" borderId="0" xfId="0" applyFont="1" applyAlignment="1">
      <alignment vertical="center"/>
    </xf>
    <xf numFmtId="165" fontId="1" fillId="0" borderId="0" xfId="0" applyNumberFormat="1" applyFont="1" applyAlignment="1">
      <alignment vertical="center"/>
    </xf>
    <xf numFmtId="0" fontId="3" fillId="0" borderId="1" xfId="0" applyFont="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0" fontId="3" fillId="0" borderId="0" xfId="0" applyFont="1" applyAlignment="1">
      <alignment vertical="center"/>
    </xf>
    <xf numFmtId="165" fontId="3" fillId="0" borderId="5" xfId="0" applyNumberFormat="1" applyFont="1" applyBorder="1" applyAlignment="1">
      <alignment vertical="center"/>
    </xf>
    <xf numFmtId="165" fontId="1" fillId="0" borderId="6" xfId="0" applyNumberFormat="1" applyFont="1" applyBorder="1" applyAlignment="1">
      <alignment vertical="center"/>
    </xf>
    <xf numFmtId="165" fontId="1" fillId="0" borderId="5" xfId="0" applyNumberFormat="1" applyFont="1" applyBorder="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3" fillId="0" borderId="7" xfId="0" applyFont="1" applyBorder="1" applyAlignment="1">
      <alignment vertical="center"/>
    </xf>
    <xf numFmtId="0" fontId="1" fillId="0" borderId="7" xfId="0" applyFont="1" applyBorder="1" applyAlignment="1">
      <alignment vertical="center"/>
    </xf>
    <xf numFmtId="165" fontId="1" fillId="0" borderId="7" xfId="0" applyNumberFormat="1" applyFont="1" applyBorder="1" applyAlignment="1">
      <alignment vertical="center"/>
    </xf>
    <xf numFmtId="165" fontId="7" fillId="0" borderId="3" xfId="0" applyNumberFormat="1" applyFont="1" applyBorder="1" applyAlignment="1">
      <alignment vertical="center"/>
    </xf>
    <xf numFmtId="165" fontId="7" fillId="0" borderId="0" xfId="0" applyNumberFormat="1" applyFont="1" applyAlignment="1">
      <alignment vertical="center"/>
    </xf>
    <xf numFmtId="167" fontId="1" fillId="0" borderId="0" xfId="0" applyNumberFormat="1" applyFont="1" applyAlignment="1">
      <alignment vertical="center"/>
    </xf>
    <xf numFmtId="14" fontId="6" fillId="0" borderId="0" xfId="0" applyNumberFormat="1" applyFont="1" applyAlignment="1">
      <alignment horizontal="right" vertical="center"/>
    </xf>
    <xf numFmtId="165" fontId="1" fillId="0" borderId="9" xfId="0" applyNumberFormat="1" applyFont="1" applyBorder="1" applyAlignment="1">
      <alignment vertical="center"/>
    </xf>
    <xf numFmtId="165" fontId="1" fillId="0" borderId="4" xfId="0" applyNumberFormat="1" applyFont="1" applyBorder="1" applyAlignment="1">
      <alignment vertical="center"/>
    </xf>
    <xf numFmtId="0" fontId="1" fillId="2" borderId="0" xfId="0" applyFont="1" applyFill="1"/>
    <xf numFmtId="0" fontId="1" fillId="0" borderId="0" xfId="0" applyFont="1"/>
    <xf numFmtId="0" fontId="9" fillId="2" borderId="0" xfId="0" applyFont="1" applyFill="1"/>
    <xf numFmtId="0" fontId="9" fillId="0" borderId="0" xfId="0" applyFont="1"/>
    <xf numFmtId="0" fontId="10" fillId="4" borderId="0" xfId="0" applyFont="1" applyFill="1" applyAlignment="1">
      <alignment vertical="center"/>
    </xf>
    <xf numFmtId="0" fontId="1" fillId="0" borderId="7" xfId="0" applyFont="1" applyBorder="1"/>
    <xf numFmtId="165" fontId="7" fillId="0" borderId="8" xfId="0" applyNumberFormat="1" applyFont="1" applyBorder="1" applyAlignment="1">
      <alignment vertical="center"/>
    </xf>
    <xf numFmtId="166" fontId="11" fillId="0" borderId="0" xfId="1" applyNumberFormat="1" applyFont="1" applyAlignment="1">
      <alignment vertical="center"/>
    </xf>
    <xf numFmtId="165" fontId="3" fillId="0" borderId="0" xfId="0" applyNumberFormat="1" applyFont="1" applyAlignment="1">
      <alignment vertical="center"/>
    </xf>
    <xf numFmtId="0" fontId="1" fillId="0" borderId="0" xfId="0" quotePrefix="1" applyFont="1" applyAlignment="1">
      <alignment vertical="center"/>
    </xf>
    <xf numFmtId="0" fontId="12" fillId="0" borderId="0" xfId="0" applyFont="1" applyAlignment="1">
      <alignment vertical="center"/>
    </xf>
    <xf numFmtId="165" fontId="3" fillId="0" borderId="7" xfId="0" applyNumberFormat="1" applyFont="1" applyBorder="1" applyAlignment="1">
      <alignment vertical="center"/>
    </xf>
    <xf numFmtId="0" fontId="14" fillId="5" borderId="0" xfId="4" applyFont="1" applyFill="1" applyAlignment="1">
      <alignment vertical="center"/>
    </xf>
    <xf numFmtId="0" fontId="15" fillId="5" borderId="0" xfId="4" applyFont="1" applyFill="1" applyAlignment="1">
      <alignment vertical="center"/>
    </xf>
    <xf numFmtId="0" fontId="16" fillId="5" borderId="0" xfId="4" applyFont="1" applyFill="1" applyAlignment="1">
      <alignment vertical="center"/>
    </xf>
    <xf numFmtId="0" fontId="13" fillId="0" borderId="0" xfId="4"/>
    <xf numFmtId="0" fontId="13" fillId="0" borderId="0" xfId="4" applyAlignment="1">
      <alignment horizontal="left" vertical="center" indent="1"/>
    </xf>
    <xf numFmtId="0" fontId="18" fillId="0" borderId="0" xfId="5" applyAlignment="1">
      <alignment horizontal="left"/>
    </xf>
    <xf numFmtId="0" fontId="8" fillId="0" borderId="0" xfId="0" applyFont="1"/>
    <xf numFmtId="0" fontId="17" fillId="0" borderId="0" xfId="4" applyFont="1" applyAlignment="1">
      <alignment horizontal="left" vertical="top" wrapText="1"/>
    </xf>
    <xf numFmtId="0" fontId="17" fillId="0" borderId="4" xfId="4" applyFont="1" applyBorder="1" applyAlignment="1">
      <alignment horizontal="left" vertical="top" wrapText="1"/>
    </xf>
  </cellXfs>
  <cellStyles count="6">
    <cellStyle name="Hyperlink" xfId="5" builtinId="8"/>
    <cellStyle name="Normal" xfId="0" builtinId="0"/>
    <cellStyle name="Normal 3" xfId="4" xr:uid="{541DC9D2-80BC-4077-8711-C89CD2A6D0FB}"/>
    <cellStyle name="Normal 4" xfId="2" xr:uid="{02E795FC-4067-4C0F-A13E-2FBBB9700D78}"/>
    <cellStyle name="Percent" xfId="1" builtinId="5"/>
    <cellStyle name="Standard 2" xfId="3" xr:uid="{C8739506-1AE1-4FAF-8D1B-6E3FA8B2F8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leverman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T64"/>
  <sheetViews>
    <sheetView showGridLines="0" tabSelected="1" topLeftCell="A12" workbookViewId="0">
      <selection activeCell="E53" sqref="E53"/>
    </sheetView>
  </sheetViews>
  <sheetFormatPr defaultColWidth="0" defaultRowHeight="16.5" zeroHeight="1" x14ac:dyDescent="0.3"/>
  <cols>
    <col min="1" max="3" width="3.7109375" style="25" customWidth="1"/>
    <col min="4" max="4" width="4.7109375" style="25" customWidth="1"/>
    <col min="5" max="5" width="36" style="25" customWidth="1"/>
    <col min="6" max="6" width="5.7109375" style="25" customWidth="1"/>
    <col min="7" max="7" width="15.7109375" style="25" customWidth="1"/>
    <col min="8" max="44" width="12.7109375" style="25" customWidth="1"/>
    <col min="45" max="46" width="3.7109375" style="25" customWidth="1"/>
    <col min="47" max="16384" width="9.140625" style="25" hidden="1"/>
  </cols>
  <sheetData>
    <row r="1" spans="1:46" x14ac:dyDescent="0.3">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row>
    <row r="2" spans="1:46" x14ac:dyDescent="0.3">
      <c r="A2" s="24"/>
      <c r="AT2" s="24"/>
    </row>
    <row r="3" spans="1:46" s="27" customFormat="1" ht="17.25" x14ac:dyDescent="0.3">
      <c r="A3" s="26"/>
      <c r="C3" s="28" t="s">
        <v>5</v>
      </c>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T3" s="24"/>
    </row>
    <row r="4" spans="1:46" x14ac:dyDescent="0.3">
      <c r="A4" s="24"/>
      <c r="C4" s="13"/>
      <c r="D4" s="13"/>
      <c r="F4" s="13"/>
      <c r="G4" s="13"/>
      <c r="H4" s="13" t="s">
        <v>3</v>
      </c>
      <c r="I4" s="21">
        <f>DATE(2027,1,31)</f>
        <v>46418</v>
      </c>
      <c r="J4" s="21">
        <f>EOMONTH(I4,1)</f>
        <v>46446</v>
      </c>
      <c r="K4" s="21">
        <f t="shared" ref="K4:AR4" si="0">EOMONTH(J4,1)</f>
        <v>46477</v>
      </c>
      <c r="L4" s="21">
        <f t="shared" si="0"/>
        <v>46507</v>
      </c>
      <c r="M4" s="21">
        <f t="shared" si="0"/>
        <v>46538</v>
      </c>
      <c r="N4" s="21">
        <f t="shared" si="0"/>
        <v>46568</v>
      </c>
      <c r="O4" s="21">
        <f t="shared" si="0"/>
        <v>46599</v>
      </c>
      <c r="P4" s="21">
        <f t="shared" si="0"/>
        <v>46630</v>
      </c>
      <c r="Q4" s="21">
        <f t="shared" si="0"/>
        <v>46660</v>
      </c>
      <c r="R4" s="21">
        <f t="shared" si="0"/>
        <v>46691</v>
      </c>
      <c r="S4" s="21">
        <f t="shared" si="0"/>
        <v>46721</v>
      </c>
      <c r="T4" s="21">
        <f t="shared" si="0"/>
        <v>46752</v>
      </c>
      <c r="U4" s="21">
        <f t="shared" si="0"/>
        <v>46783</v>
      </c>
      <c r="V4" s="21">
        <f t="shared" si="0"/>
        <v>46812</v>
      </c>
      <c r="W4" s="21">
        <f t="shared" si="0"/>
        <v>46843</v>
      </c>
      <c r="X4" s="21">
        <f t="shared" si="0"/>
        <v>46873</v>
      </c>
      <c r="Y4" s="21">
        <f t="shared" si="0"/>
        <v>46904</v>
      </c>
      <c r="Z4" s="21">
        <f t="shared" si="0"/>
        <v>46934</v>
      </c>
      <c r="AA4" s="21">
        <f t="shared" si="0"/>
        <v>46965</v>
      </c>
      <c r="AB4" s="21">
        <f t="shared" si="0"/>
        <v>46996</v>
      </c>
      <c r="AC4" s="21">
        <f t="shared" si="0"/>
        <v>47026</v>
      </c>
      <c r="AD4" s="21">
        <f t="shared" si="0"/>
        <v>47057</v>
      </c>
      <c r="AE4" s="21">
        <f t="shared" si="0"/>
        <v>47087</v>
      </c>
      <c r="AF4" s="21">
        <f t="shared" si="0"/>
        <v>47118</v>
      </c>
      <c r="AG4" s="21">
        <f t="shared" si="0"/>
        <v>47149</v>
      </c>
      <c r="AH4" s="21">
        <f t="shared" si="0"/>
        <v>47177</v>
      </c>
      <c r="AI4" s="21">
        <f t="shared" si="0"/>
        <v>47208</v>
      </c>
      <c r="AJ4" s="21">
        <f t="shared" si="0"/>
        <v>47238</v>
      </c>
      <c r="AK4" s="21">
        <f t="shared" si="0"/>
        <v>47269</v>
      </c>
      <c r="AL4" s="21">
        <f t="shared" si="0"/>
        <v>47299</v>
      </c>
      <c r="AM4" s="21">
        <f t="shared" si="0"/>
        <v>47330</v>
      </c>
      <c r="AN4" s="21">
        <f t="shared" si="0"/>
        <v>47361</v>
      </c>
      <c r="AO4" s="21">
        <f t="shared" si="0"/>
        <v>47391</v>
      </c>
      <c r="AP4" s="21">
        <f t="shared" si="0"/>
        <v>47422</v>
      </c>
      <c r="AQ4" s="21">
        <f t="shared" si="0"/>
        <v>47452</v>
      </c>
      <c r="AR4" s="21">
        <f t="shared" si="0"/>
        <v>47483</v>
      </c>
      <c r="AS4" s="21"/>
      <c r="AT4" s="24"/>
    </row>
    <row r="5" spans="1:46" x14ac:dyDescent="0.3">
      <c r="A5" s="24"/>
      <c r="C5" s="13"/>
      <c r="D5" s="13"/>
      <c r="E5" s="25" t="s">
        <v>34</v>
      </c>
      <c r="F5" s="13"/>
      <c r="G5" s="14" t="s">
        <v>6</v>
      </c>
      <c r="H5" s="13" t="s">
        <v>4</v>
      </c>
      <c r="I5" s="25">
        <f>YEAR(I4)</f>
        <v>2027</v>
      </c>
      <c r="J5" s="25">
        <f t="shared" ref="J5:AR5" si="1">YEAR(J4)</f>
        <v>2027</v>
      </c>
      <c r="K5" s="25">
        <f t="shared" si="1"/>
        <v>2027</v>
      </c>
      <c r="L5" s="25">
        <f t="shared" si="1"/>
        <v>2027</v>
      </c>
      <c r="M5" s="25">
        <f t="shared" si="1"/>
        <v>2027</v>
      </c>
      <c r="N5" s="25">
        <f t="shared" si="1"/>
        <v>2027</v>
      </c>
      <c r="O5" s="25">
        <f t="shared" si="1"/>
        <v>2027</v>
      </c>
      <c r="P5" s="25">
        <f t="shared" si="1"/>
        <v>2027</v>
      </c>
      <c r="Q5" s="25">
        <f t="shared" si="1"/>
        <v>2027</v>
      </c>
      <c r="R5" s="25">
        <f t="shared" si="1"/>
        <v>2027</v>
      </c>
      <c r="S5" s="25">
        <f t="shared" si="1"/>
        <v>2027</v>
      </c>
      <c r="T5" s="25">
        <f t="shared" si="1"/>
        <v>2027</v>
      </c>
      <c r="U5" s="25">
        <f t="shared" si="1"/>
        <v>2028</v>
      </c>
      <c r="V5" s="25">
        <f t="shared" si="1"/>
        <v>2028</v>
      </c>
      <c r="W5" s="25">
        <f t="shared" si="1"/>
        <v>2028</v>
      </c>
      <c r="X5" s="25">
        <f t="shared" si="1"/>
        <v>2028</v>
      </c>
      <c r="Y5" s="25">
        <f t="shared" si="1"/>
        <v>2028</v>
      </c>
      <c r="Z5" s="25">
        <f t="shared" si="1"/>
        <v>2028</v>
      </c>
      <c r="AA5" s="25">
        <f t="shared" si="1"/>
        <v>2028</v>
      </c>
      <c r="AB5" s="25">
        <f t="shared" si="1"/>
        <v>2028</v>
      </c>
      <c r="AC5" s="25">
        <f t="shared" si="1"/>
        <v>2028</v>
      </c>
      <c r="AD5" s="25">
        <f t="shared" si="1"/>
        <v>2028</v>
      </c>
      <c r="AE5" s="25">
        <f t="shared" si="1"/>
        <v>2028</v>
      </c>
      <c r="AF5" s="25">
        <f t="shared" si="1"/>
        <v>2028</v>
      </c>
      <c r="AG5" s="25">
        <f t="shared" si="1"/>
        <v>2029</v>
      </c>
      <c r="AH5" s="25">
        <f t="shared" si="1"/>
        <v>2029</v>
      </c>
      <c r="AI5" s="25">
        <f t="shared" si="1"/>
        <v>2029</v>
      </c>
      <c r="AJ5" s="25">
        <f t="shared" si="1"/>
        <v>2029</v>
      </c>
      <c r="AK5" s="25">
        <f t="shared" si="1"/>
        <v>2029</v>
      </c>
      <c r="AL5" s="25">
        <f t="shared" si="1"/>
        <v>2029</v>
      </c>
      <c r="AM5" s="25">
        <f t="shared" si="1"/>
        <v>2029</v>
      </c>
      <c r="AN5" s="25">
        <f t="shared" si="1"/>
        <v>2029</v>
      </c>
      <c r="AO5" s="25">
        <f t="shared" si="1"/>
        <v>2029</v>
      </c>
      <c r="AP5" s="25">
        <f t="shared" si="1"/>
        <v>2029</v>
      </c>
      <c r="AQ5" s="25">
        <f t="shared" si="1"/>
        <v>2029</v>
      </c>
      <c r="AR5" s="25">
        <f t="shared" si="1"/>
        <v>2029</v>
      </c>
      <c r="AT5" s="24"/>
    </row>
    <row r="6" spans="1:46" x14ac:dyDescent="0.3">
      <c r="A6" s="24"/>
      <c r="C6" s="13"/>
      <c r="D6" s="13"/>
      <c r="E6" s="13"/>
      <c r="F6" s="13"/>
      <c r="G6" s="13"/>
      <c r="H6" s="13"/>
      <c r="I6" s="13"/>
      <c r="J6" s="13"/>
      <c r="K6" s="13"/>
      <c r="L6" s="13"/>
      <c r="M6" s="13"/>
      <c r="AT6" s="24"/>
    </row>
    <row r="7" spans="1:46" x14ac:dyDescent="0.3">
      <c r="A7" s="24"/>
      <c r="C7" s="1" t="s">
        <v>7</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T7" s="24"/>
    </row>
    <row r="8" spans="1:46" x14ac:dyDescent="0.3">
      <c r="A8" s="24"/>
      <c r="C8" s="2"/>
      <c r="D8" s="2"/>
      <c r="E8" s="3"/>
      <c r="F8" s="4"/>
      <c r="G8" s="4"/>
      <c r="H8" s="4"/>
      <c r="I8" s="5"/>
      <c r="J8" s="5"/>
      <c r="K8" s="5"/>
      <c r="L8" s="5"/>
      <c r="AT8" s="24"/>
    </row>
    <row r="9" spans="1:46" x14ac:dyDescent="0.3">
      <c r="A9" s="24"/>
      <c r="C9" s="2"/>
      <c r="D9" s="15" t="s">
        <v>8</v>
      </c>
      <c r="E9" s="15"/>
      <c r="F9" s="4"/>
      <c r="G9" s="5"/>
      <c r="H9" s="5"/>
      <c r="I9" s="17"/>
      <c r="J9" s="17"/>
      <c r="K9" s="17"/>
      <c r="L9" s="17"/>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T9" s="24"/>
    </row>
    <row r="10" spans="1:46" x14ac:dyDescent="0.3">
      <c r="A10" s="24"/>
      <c r="C10" s="2"/>
      <c r="D10" s="4"/>
      <c r="E10" s="33" t="s">
        <v>16</v>
      </c>
      <c r="F10" s="4"/>
      <c r="G10" s="22">
        <f>SUM(I10:KV10)</f>
        <v>-3000000</v>
      </c>
      <c r="H10" s="5"/>
      <c r="I10" s="5">
        <v>-3000000</v>
      </c>
      <c r="J10" s="5">
        <v>0</v>
      </c>
      <c r="K10" s="5">
        <v>0</v>
      </c>
      <c r="L10" s="5">
        <v>0</v>
      </c>
      <c r="M10" s="5">
        <v>0</v>
      </c>
      <c r="N10" s="5">
        <v>0</v>
      </c>
      <c r="O10" s="5">
        <v>0</v>
      </c>
      <c r="P10" s="5">
        <v>0</v>
      </c>
      <c r="Q10" s="5">
        <v>0</v>
      </c>
      <c r="R10" s="5">
        <v>0</v>
      </c>
      <c r="S10" s="5">
        <v>0</v>
      </c>
      <c r="T10" s="5">
        <v>0</v>
      </c>
      <c r="U10" s="5">
        <v>0</v>
      </c>
      <c r="V10" s="5">
        <v>0</v>
      </c>
      <c r="W10" s="5">
        <v>0</v>
      </c>
      <c r="X10" s="5">
        <v>0</v>
      </c>
      <c r="Y10" s="5">
        <v>0</v>
      </c>
      <c r="Z10" s="5">
        <v>0</v>
      </c>
      <c r="AA10" s="5">
        <v>0</v>
      </c>
      <c r="AB10" s="5">
        <v>0</v>
      </c>
      <c r="AC10" s="5">
        <v>0</v>
      </c>
      <c r="AD10" s="5">
        <v>0</v>
      </c>
      <c r="AE10" s="5">
        <v>0</v>
      </c>
      <c r="AF10" s="5">
        <v>0</v>
      </c>
      <c r="AG10" s="5">
        <v>0</v>
      </c>
      <c r="AH10" s="5">
        <v>0</v>
      </c>
      <c r="AI10" s="5">
        <v>0</v>
      </c>
      <c r="AJ10" s="5">
        <v>0</v>
      </c>
      <c r="AK10" s="5">
        <v>0</v>
      </c>
      <c r="AL10" s="5">
        <v>0</v>
      </c>
      <c r="AM10" s="5">
        <v>0</v>
      </c>
      <c r="AN10" s="5">
        <v>0</v>
      </c>
      <c r="AO10" s="5">
        <v>0</v>
      </c>
      <c r="AP10" s="5">
        <v>0</v>
      </c>
      <c r="AQ10" s="5">
        <v>0</v>
      </c>
      <c r="AR10" s="5">
        <v>0</v>
      </c>
      <c r="AT10" s="24"/>
    </row>
    <row r="11" spans="1:46" x14ac:dyDescent="0.3">
      <c r="A11" s="24"/>
      <c r="C11" s="2"/>
      <c r="D11" s="4"/>
      <c r="E11" s="33" t="s">
        <v>17</v>
      </c>
      <c r="F11" s="4"/>
      <c r="G11" s="8">
        <f>SUM(I11:KV11)</f>
        <v>-150000</v>
      </c>
      <c r="H11" s="5"/>
      <c r="I11" s="5">
        <f>I10*0.05</f>
        <v>-150000</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5">
        <v>0</v>
      </c>
      <c r="AG11" s="5">
        <v>0</v>
      </c>
      <c r="AH11" s="5">
        <v>0</v>
      </c>
      <c r="AI11" s="5">
        <v>0</v>
      </c>
      <c r="AJ11" s="5">
        <v>0</v>
      </c>
      <c r="AK11" s="5">
        <v>0</v>
      </c>
      <c r="AL11" s="5">
        <v>0</v>
      </c>
      <c r="AM11" s="5">
        <v>0</v>
      </c>
      <c r="AN11" s="5">
        <v>0</v>
      </c>
      <c r="AO11" s="5">
        <v>0</v>
      </c>
      <c r="AP11" s="5">
        <v>0</v>
      </c>
      <c r="AQ11" s="5">
        <v>0</v>
      </c>
      <c r="AR11" s="5">
        <v>0</v>
      </c>
      <c r="AT11" s="24"/>
    </row>
    <row r="12" spans="1:46" x14ac:dyDescent="0.3">
      <c r="A12" s="24"/>
      <c r="C12" s="2"/>
      <c r="D12" s="4"/>
      <c r="E12" s="33" t="s">
        <v>18</v>
      </c>
      <c r="F12" s="4"/>
      <c r="G12" s="8">
        <f>SUM(I12:KV12)</f>
        <v>-650000</v>
      </c>
      <c r="H12" s="5"/>
      <c r="I12" s="5">
        <v>-50000</v>
      </c>
      <c r="J12" s="5">
        <v>-150000</v>
      </c>
      <c r="K12" s="5">
        <v>-150000</v>
      </c>
      <c r="L12" s="5">
        <v>-150000</v>
      </c>
      <c r="M12" s="5">
        <v>-150000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5">
        <v>0</v>
      </c>
      <c r="AF12" s="5">
        <v>0</v>
      </c>
      <c r="AG12" s="5">
        <v>0</v>
      </c>
      <c r="AH12" s="5">
        <v>0</v>
      </c>
      <c r="AI12" s="5">
        <v>0</v>
      </c>
      <c r="AJ12" s="5">
        <v>0</v>
      </c>
      <c r="AK12" s="5">
        <v>0</v>
      </c>
      <c r="AL12" s="5">
        <v>0</v>
      </c>
      <c r="AM12" s="5">
        <v>0</v>
      </c>
      <c r="AN12" s="5">
        <v>0</v>
      </c>
      <c r="AO12" s="5">
        <v>0</v>
      </c>
      <c r="AP12" s="5">
        <v>0</v>
      </c>
      <c r="AQ12" s="5">
        <v>0</v>
      </c>
      <c r="AR12" s="5">
        <v>0</v>
      </c>
      <c r="AT12" s="24"/>
    </row>
    <row r="13" spans="1:46" x14ac:dyDescent="0.3">
      <c r="A13" s="24"/>
      <c r="C13" s="2"/>
      <c r="D13" s="4"/>
      <c r="E13" s="33" t="s">
        <v>19</v>
      </c>
      <c r="F13" s="4"/>
      <c r="G13" s="8">
        <f>SUM(I13:KV13)</f>
        <v>-3800000</v>
      </c>
      <c r="H13" s="5"/>
      <c r="I13" s="5">
        <v>0</v>
      </c>
      <c r="J13" s="5">
        <v>0</v>
      </c>
      <c r="K13" s="5">
        <v>0</v>
      </c>
      <c r="L13" s="5">
        <v>0</v>
      </c>
      <c r="M13" s="5">
        <v>0</v>
      </c>
      <c r="N13" s="5">
        <v>-200000</v>
      </c>
      <c r="O13" s="5">
        <v>-200000</v>
      </c>
      <c r="P13" s="5">
        <v>-200000</v>
      </c>
      <c r="Q13" s="5">
        <v>-200000</v>
      </c>
      <c r="R13" s="5">
        <v>-200000</v>
      </c>
      <c r="S13" s="5">
        <v>-200000</v>
      </c>
      <c r="T13" s="5">
        <v>-200000</v>
      </c>
      <c r="U13" s="5">
        <v>-200000</v>
      </c>
      <c r="V13" s="5">
        <v>-200000</v>
      </c>
      <c r="W13" s="5">
        <v>-200000</v>
      </c>
      <c r="X13" s="5">
        <v>-200000</v>
      </c>
      <c r="Y13" s="5">
        <v>-200000</v>
      </c>
      <c r="Z13" s="5">
        <v>-200000</v>
      </c>
      <c r="AA13" s="5">
        <v>-200000</v>
      </c>
      <c r="AB13" s="5">
        <v>-200000</v>
      </c>
      <c r="AC13" s="5">
        <v>-200000</v>
      </c>
      <c r="AD13" s="5">
        <v>-200000</v>
      </c>
      <c r="AE13" s="5">
        <v>-200000</v>
      </c>
      <c r="AF13" s="5">
        <v>-200000</v>
      </c>
      <c r="AG13" s="5">
        <v>0</v>
      </c>
      <c r="AH13" s="5">
        <v>0</v>
      </c>
      <c r="AI13" s="5">
        <v>0</v>
      </c>
      <c r="AJ13" s="5">
        <v>0</v>
      </c>
      <c r="AK13" s="5">
        <v>0</v>
      </c>
      <c r="AL13" s="5">
        <v>0</v>
      </c>
      <c r="AM13" s="5">
        <v>0</v>
      </c>
      <c r="AN13" s="5">
        <v>0</v>
      </c>
      <c r="AO13" s="5">
        <v>0</v>
      </c>
      <c r="AP13" s="5">
        <v>0</v>
      </c>
      <c r="AQ13" s="5">
        <v>0</v>
      </c>
      <c r="AR13" s="5">
        <v>0</v>
      </c>
      <c r="AT13" s="24"/>
    </row>
    <row r="14" spans="1:46" ht="17.25" thickBot="1" x14ac:dyDescent="0.35">
      <c r="A14" s="24"/>
      <c r="C14" s="2"/>
      <c r="D14" s="6"/>
      <c r="E14" s="6" t="s">
        <v>8</v>
      </c>
      <c r="F14" s="4"/>
      <c r="G14" s="7">
        <f>SUM(I14:KV14)</f>
        <v>-7600000</v>
      </c>
      <c r="I14" s="12">
        <f>SUM(I10:I13)</f>
        <v>-3200000</v>
      </c>
      <c r="J14" s="12">
        <f t="shared" ref="J14:AR14" si="2">SUM(J10:J13)</f>
        <v>-150000</v>
      </c>
      <c r="K14" s="12">
        <f t="shared" si="2"/>
        <v>-150000</v>
      </c>
      <c r="L14" s="12">
        <f t="shared" si="2"/>
        <v>-150000</v>
      </c>
      <c r="M14" s="12">
        <f t="shared" si="2"/>
        <v>-150000</v>
      </c>
      <c r="N14" s="12">
        <f t="shared" si="2"/>
        <v>-200000</v>
      </c>
      <c r="O14" s="12">
        <f t="shared" si="2"/>
        <v>-200000</v>
      </c>
      <c r="P14" s="12">
        <f t="shared" si="2"/>
        <v>-200000</v>
      </c>
      <c r="Q14" s="12">
        <f t="shared" si="2"/>
        <v>-200000</v>
      </c>
      <c r="R14" s="12">
        <f t="shared" si="2"/>
        <v>-200000</v>
      </c>
      <c r="S14" s="12">
        <f t="shared" si="2"/>
        <v>-200000</v>
      </c>
      <c r="T14" s="12">
        <f t="shared" si="2"/>
        <v>-200000</v>
      </c>
      <c r="U14" s="12">
        <f t="shared" si="2"/>
        <v>-200000</v>
      </c>
      <c r="V14" s="12">
        <f t="shared" si="2"/>
        <v>-200000</v>
      </c>
      <c r="W14" s="12">
        <f t="shared" si="2"/>
        <v>-200000</v>
      </c>
      <c r="X14" s="12">
        <f t="shared" si="2"/>
        <v>-200000</v>
      </c>
      <c r="Y14" s="12">
        <f t="shared" si="2"/>
        <v>-200000</v>
      </c>
      <c r="Z14" s="12">
        <f t="shared" si="2"/>
        <v>-200000</v>
      </c>
      <c r="AA14" s="12">
        <f t="shared" si="2"/>
        <v>-200000</v>
      </c>
      <c r="AB14" s="12">
        <f t="shared" si="2"/>
        <v>-200000</v>
      </c>
      <c r="AC14" s="12">
        <f t="shared" si="2"/>
        <v>-200000</v>
      </c>
      <c r="AD14" s="12">
        <f t="shared" si="2"/>
        <v>-200000</v>
      </c>
      <c r="AE14" s="12">
        <f t="shared" si="2"/>
        <v>-200000</v>
      </c>
      <c r="AF14" s="12">
        <f t="shared" si="2"/>
        <v>-200000</v>
      </c>
      <c r="AG14" s="12">
        <f t="shared" si="2"/>
        <v>0</v>
      </c>
      <c r="AH14" s="12">
        <f t="shared" si="2"/>
        <v>0</v>
      </c>
      <c r="AI14" s="12">
        <f t="shared" si="2"/>
        <v>0</v>
      </c>
      <c r="AJ14" s="12">
        <f t="shared" si="2"/>
        <v>0</v>
      </c>
      <c r="AK14" s="12">
        <f t="shared" si="2"/>
        <v>0</v>
      </c>
      <c r="AL14" s="12">
        <f t="shared" si="2"/>
        <v>0</v>
      </c>
      <c r="AM14" s="12">
        <f t="shared" si="2"/>
        <v>0</v>
      </c>
      <c r="AN14" s="12">
        <f t="shared" si="2"/>
        <v>0</v>
      </c>
      <c r="AO14" s="12">
        <f t="shared" si="2"/>
        <v>0</v>
      </c>
      <c r="AP14" s="12">
        <f t="shared" si="2"/>
        <v>0</v>
      </c>
      <c r="AQ14" s="12">
        <f t="shared" si="2"/>
        <v>0</v>
      </c>
      <c r="AR14" s="12">
        <f t="shared" si="2"/>
        <v>0</v>
      </c>
      <c r="AT14" s="24"/>
    </row>
    <row r="15" spans="1:46" x14ac:dyDescent="0.3">
      <c r="A15" s="24"/>
      <c r="C15" s="2"/>
      <c r="D15" s="2"/>
      <c r="E15" s="5"/>
      <c r="F15" s="4"/>
      <c r="G15" s="4"/>
      <c r="H15" s="4"/>
      <c r="I15" s="5"/>
      <c r="J15" s="5"/>
      <c r="K15" s="5"/>
      <c r="L15" s="5"/>
      <c r="AT15" s="24"/>
    </row>
    <row r="16" spans="1:46" x14ac:dyDescent="0.3">
      <c r="A16" s="24"/>
      <c r="C16" s="1" t="s">
        <v>13</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T16" s="24"/>
    </row>
    <row r="17" spans="1:46" x14ac:dyDescent="0.3">
      <c r="A17" s="24"/>
      <c r="C17" s="2"/>
      <c r="D17" s="2"/>
      <c r="E17" s="3"/>
      <c r="F17" s="4"/>
      <c r="G17" s="4"/>
      <c r="H17" s="4"/>
      <c r="I17" s="5"/>
      <c r="J17" s="5"/>
      <c r="K17" s="5"/>
      <c r="L17" s="5"/>
      <c r="AT17" s="24"/>
    </row>
    <row r="18" spans="1:46" x14ac:dyDescent="0.3">
      <c r="A18" s="24"/>
      <c r="C18" s="2"/>
      <c r="D18" s="15" t="s">
        <v>9</v>
      </c>
      <c r="E18" s="15"/>
      <c r="F18" s="4"/>
      <c r="G18" s="5"/>
      <c r="H18" s="5"/>
      <c r="I18" s="17"/>
      <c r="J18" s="17"/>
      <c r="K18" s="17"/>
      <c r="L18" s="17"/>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T18" s="24"/>
    </row>
    <row r="19" spans="1:46" x14ac:dyDescent="0.3">
      <c r="A19" s="24"/>
      <c r="C19" s="2"/>
      <c r="D19" s="4"/>
      <c r="E19" s="33" t="s">
        <v>21</v>
      </c>
      <c r="F19" s="4"/>
      <c r="G19" s="22">
        <f>SUM(I19:KV19)</f>
        <v>9500000</v>
      </c>
      <c r="H19" s="5"/>
      <c r="I19" s="5">
        <v>0</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0</v>
      </c>
      <c r="AG19" s="5">
        <v>0</v>
      </c>
      <c r="AH19" s="5">
        <v>0</v>
      </c>
      <c r="AI19" s="5">
        <v>9500000</v>
      </c>
      <c r="AJ19" s="5">
        <v>0</v>
      </c>
      <c r="AK19" s="5">
        <v>0</v>
      </c>
      <c r="AL19" s="5">
        <v>0</v>
      </c>
      <c r="AM19" s="5">
        <v>0</v>
      </c>
      <c r="AN19" s="5">
        <v>0</v>
      </c>
      <c r="AO19" s="5">
        <v>0</v>
      </c>
      <c r="AP19" s="5">
        <v>0</v>
      </c>
      <c r="AQ19" s="5">
        <v>0</v>
      </c>
      <c r="AR19" s="5">
        <v>0</v>
      </c>
      <c r="AT19" s="24"/>
    </row>
    <row r="20" spans="1:46" x14ac:dyDescent="0.3">
      <c r="A20" s="24"/>
      <c r="C20" s="2"/>
      <c r="D20" s="4"/>
      <c r="E20" s="33" t="s">
        <v>20</v>
      </c>
      <c r="F20" s="4"/>
      <c r="G20" s="8">
        <f>SUM(I20:KV20)</f>
        <v>-570000</v>
      </c>
      <c r="H20" s="5"/>
      <c r="I20" s="5">
        <f>I19*-0.06</f>
        <v>0</v>
      </c>
      <c r="J20" s="5">
        <f t="shared" ref="J20:AR20" si="3">J19*-0.06</f>
        <v>0</v>
      </c>
      <c r="K20" s="5">
        <f t="shared" si="3"/>
        <v>0</v>
      </c>
      <c r="L20" s="5">
        <f t="shared" si="3"/>
        <v>0</v>
      </c>
      <c r="M20" s="5">
        <f t="shared" si="3"/>
        <v>0</v>
      </c>
      <c r="N20" s="5">
        <f t="shared" si="3"/>
        <v>0</v>
      </c>
      <c r="O20" s="5">
        <f t="shared" si="3"/>
        <v>0</v>
      </c>
      <c r="P20" s="5">
        <f t="shared" si="3"/>
        <v>0</v>
      </c>
      <c r="Q20" s="5">
        <f t="shared" si="3"/>
        <v>0</v>
      </c>
      <c r="R20" s="5">
        <f t="shared" si="3"/>
        <v>0</v>
      </c>
      <c r="S20" s="5">
        <f t="shared" si="3"/>
        <v>0</v>
      </c>
      <c r="T20" s="5">
        <f t="shared" si="3"/>
        <v>0</v>
      </c>
      <c r="U20" s="5">
        <f t="shared" si="3"/>
        <v>0</v>
      </c>
      <c r="V20" s="5">
        <f t="shared" si="3"/>
        <v>0</v>
      </c>
      <c r="W20" s="5">
        <f t="shared" si="3"/>
        <v>0</v>
      </c>
      <c r="X20" s="5">
        <f t="shared" si="3"/>
        <v>0</v>
      </c>
      <c r="Y20" s="5">
        <f t="shared" si="3"/>
        <v>0</v>
      </c>
      <c r="Z20" s="5">
        <f t="shared" si="3"/>
        <v>0</v>
      </c>
      <c r="AA20" s="5">
        <f t="shared" si="3"/>
        <v>0</v>
      </c>
      <c r="AB20" s="5">
        <f t="shared" si="3"/>
        <v>0</v>
      </c>
      <c r="AC20" s="5">
        <f t="shared" si="3"/>
        <v>0</v>
      </c>
      <c r="AD20" s="5">
        <f t="shared" si="3"/>
        <v>0</v>
      </c>
      <c r="AE20" s="5">
        <f t="shared" si="3"/>
        <v>0</v>
      </c>
      <c r="AF20" s="5">
        <f t="shared" si="3"/>
        <v>0</v>
      </c>
      <c r="AG20" s="5">
        <f t="shared" si="3"/>
        <v>0</v>
      </c>
      <c r="AH20" s="5">
        <f t="shared" si="3"/>
        <v>0</v>
      </c>
      <c r="AI20" s="5">
        <f t="shared" si="3"/>
        <v>-570000</v>
      </c>
      <c r="AJ20" s="5">
        <f t="shared" si="3"/>
        <v>0</v>
      </c>
      <c r="AK20" s="5">
        <f t="shared" si="3"/>
        <v>0</v>
      </c>
      <c r="AL20" s="5">
        <f t="shared" si="3"/>
        <v>0</v>
      </c>
      <c r="AM20" s="5">
        <f t="shared" si="3"/>
        <v>0</v>
      </c>
      <c r="AN20" s="5">
        <f t="shared" si="3"/>
        <v>0</v>
      </c>
      <c r="AO20" s="5">
        <f t="shared" si="3"/>
        <v>0</v>
      </c>
      <c r="AP20" s="5">
        <f t="shared" si="3"/>
        <v>0</v>
      </c>
      <c r="AQ20" s="5">
        <f t="shared" si="3"/>
        <v>0</v>
      </c>
      <c r="AR20" s="5">
        <f t="shared" si="3"/>
        <v>0</v>
      </c>
      <c r="AT20" s="24"/>
    </row>
    <row r="21" spans="1:46" ht="17.25" thickBot="1" x14ac:dyDescent="0.35">
      <c r="A21" s="24"/>
      <c r="C21" s="2"/>
      <c r="D21" s="6"/>
      <c r="E21" s="6" t="s">
        <v>8</v>
      </c>
      <c r="F21" s="4"/>
      <c r="G21" s="7">
        <f>SUM(I21:KV21)</f>
        <v>8930000</v>
      </c>
      <c r="I21" s="12">
        <f t="shared" ref="I21:AR21" si="4">SUM(I19:I20)</f>
        <v>0</v>
      </c>
      <c r="J21" s="12">
        <f t="shared" si="4"/>
        <v>0</v>
      </c>
      <c r="K21" s="12">
        <f t="shared" si="4"/>
        <v>0</v>
      </c>
      <c r="L21" s="12">
        <f t="shared" si="4"/>
        <v>0</v>
      </c>
      <c r="M21" s="12">
        <f t="shared" si="4"/>
        <v>0</v>
      </c>
      <c r="N21" s="12">
        <f t="shared" si="4"/>
        <v>0</v>
      </c>
      <c r="O21" s="12">
        <f t="shared" si="4"/>
        <v>0</v>
      </c>
      <c r="P21" s="12">
        <f t="shared" si="4"/>
        <v>0</v>
      </c>
      <c r="Q21" s="12">
        <f t="shared" si="4"/>
        <v>0</v>
      </c>
      <c r="R21" s="12">
        <f t="shared" si="4"/>
        <v>0</v>
      </c>
      <c r="S21" s="12">
        <f t="shared" si="4"/>
        <v>0</v>
      </c>
      <c r="T21" s="12">
        <f t="shared" si="4"/>
        <v>0</v>
      </c>
      <c r="U21" s="12">
        <f t="shared" si="4"/>
        <v>0</v>
      </c>
      <c r="V21" s="12">
        <f t="shared" si="4"/>
        <v>0</v>
      </c>
      <c r="W21" s="12">
        <f t="shared" si="4"/>
        <v>0</v>
      </c>
      <c r="X21" s="12">
        <f t="shared" si="4"/>
        <v>0</v>
      </c>
      <c r="Y21" s="12">
        <f t="shared" si="4"/>
        <v>0</v>
      </c>
      <c r="Z21" s="12">
        <f t="shared" si="4"/>
        <v>0</v>
      </c>
      <c r="AA21" s="12">
        <f t="shared" si="4"/>
        <v>0</v>
      </c>
      <c r="AB21" s="12">
        <f t="shared" si="4"/>
        <v>0</v>
      </c>
      <c r="AC21" s="12">
        <f t="shared" si="4"/>
        <v>0</v>
      </c>
      <c r="AD21" s="12">
        <f t="shared" si="4"/>
        <v>0</v>
      </c>
      <c r="AE21" s="12">
        <f t="shared" si="4"/>
        <v>0</v>
      </c>
      <c r="AF21" s="12">
        <f t="shared" si="4"/>
        <v>0</v>
      </c>
      <c r="AG21" s="12">
        <f t="shared" si="4"/>
        <v>0</v>
      </c>
      <c r="AH21" s="12">
        <f t="shared" si="4"/>
        <v>0</v>
      </c>
      <c r="AI21" s="12">
        <f t="shared" si="4"/>
        <v>8930000</v>
      </c>
      <c r="AJ21" s="12">
        <f t="shared" si="4"/>
        <v>0</v>
      </c>
      <c r="AK21" s="12">
        <f t="shared" si="4"/>
        <v>0</v>
      </c>
      <c r="AL21" s="12">
        <f t="shared" si="4"/>
        <v>0</v>
      </c>
      <c r="AM21" s="12">
        <f t="shared" si="4"/>
        <v>0</v>
      </c>
      <c r="AN21" s="12">
        <f t="shared" si="4"/>
        <v>0</v>
      </c>
      <c r="AO21" s="12">
        <f t="shared" si="4"/>
        <v>0</v>
      </c>
      <c r="AP21" s="12">
        <f t="shared" si="4"/>
        <v>0</v>
      </c>
      <c r="AQ21" s="12">
        <f t="shared" si="4"/>
        <v>0</v>
      </c>
      <c r="AR21" s="12">
        <f t="shared" si="4"/>
        <v>0</v>
      </c>
      <c r="AT21" s="24"/>
    </row>
    <row r="22" spans="1:46" x14ac:dyDescent="0.3">
      <c r="A22" s="24"/>
      <c r="C22" s="2"/>
      <c r="D22" s="2"/>
      <c r="E22" s="3"/>
      <c r="F22" s="4"/>
      <c r="G22" s="4"/>
      <c r="H22" s="4"/>
      <c r="I22" s="5"/>
      <c r="J22" s="5"/>
      <c r="K22" s="5"/>
      <c r="L22" s="5"/>
      <c r="AT22" s="24"/>
    </row>
    <row r="23" spans="1:46" x14ac:dyDescent="0.3">
      <c r="A23" s="24"/>
      <c r="C23" s="1" t="s">
        <v>0</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T23" s="24"/>
    </row>
    <row r="24" spans="1:46" x14ac:dyDescent="0.3">
      <c r="A24" s="24"/>
      <c r="C24" s="2"/>
      <c r="D24" s="2"/>
      <c r="E24" s="4"/>
      <c r="F24" s="4"/>
      <c r="G24" s="4"/>
      <c r="H24" s="4"/>
      <c r="I24" s="5"/>
      <c r="J24" s="5"/>
      <c r="K24" s="5"/>
      <c r="L24" s="5"/>
      <c r="AT24" s="24"/>
    </row>
    <row r="25" spans="1:46" x14ac:dyDescent="0.3">
      <c r="A25" s="24"/>
      <c r="C25" s="2"/>
      <c r="D25" s="35" t="s">
        <v>0</v>
      </c>
      <c r="E25" s="35"/>
      <c r="F25" s="4"/>
      <c r="G25" s="4"/>
      <c r="H25" s="4"/>
      <c r="I25" s="5"/>
      <c r="J25" s="5"/>
      <c r="K25" s="5"/>
      <c r="L25" s="5"/>
      <c r="AT25" s="24"/>
    </row>
    <row r="26" spans="1:46" x14ac:dyDescent="0.3">
      <c r="A26" s="24"/>
      <c r="C26" s="2"/>
      <c r="D26" s="2"/>
      <c r="E26" s="3" t="str">
        <f>C7</f>
        <v>A. Entwicklungskosten</v>
      </c>
      <c r="F26" s="4"/>
      <c r="G26" s="8">
        <f>SUM(I26:KV26)</f>
        <v>-7600000</v>
      </c>
      <c r="I26" s="23">
        <f>I14</f>
        <v>-3200000</v>
      </c>
      <c r="J26" s="23">
        <f t="shared" ref="J26:AR26" si="5">J14</f>
        <v>-150000</v>
      </c>
      <c r="K26" s="23">
        <f t="shared" si="5"/>
        <v>-150000</v>
      </c>
      <c r="L26" s="23">
        <f t="shared" si="5"/>
        <v>-150000</v>
      </c>
      <c r="M26" s="23">
        <f t="shared" si="5"/>
        <v>-150000</v>
      </c>
      <c r="N26" s="23">
        <f t="shared" si="5"/>
        <v>-200000</v>
      </c>
      <c r="O26" s="23">
        <f t="shared" si="5"/>
        <v>-200000</v>
      </c>
      <c r="P26" s="23">
        <f t="shared" si="5"/>
        <v>-200000</v>
      </c>
      <c r="Q26" s="23">
        <f t="shared" si="5"/>
        <v>-200000</v>
      </c>
      <c r="R26" s="23">
        <f t="shared" si="5"/>
        <v>-200000</v>
      </c>
      <c r="S26" s="23">
        <f t="shared" si="5"/>
        <v>-200000</v>
      </c>
      <c r="T26" s="23">
        <f t="shared" si="5"/>
        <v>-200000</v>
      </c>
      <c r="U26" s="23">
        <f t="shared" si="5"/>
        <v>-200000</v>
      </c>
      <c r="V26" s="23">
        <f t="shared" si="5"/>
        <v>-200000</v>
      </c>
      <c r="W26" s="23">
        <f t="shared" si="5"/>
        <v>-200000</v>
      </c>
      <c r="X26" s="23">
        <f t="shared" si="5"/>
        <v>-200000</v>
      </c>
      <c r="Y26" s="23">
        <f t="shared" si="5"/>
        <v>-200000</v>
      </c>
      <c r="Z26" s="23">
        <f t="shared" si="5"/>
        <v>-200000</v>
      </c>
      <c r="AA26" s="23">
        <f t="shared" si="5"/>
        <v>-200000</v>
      </c>
      <c r="AB26" s="23">
        <f t="shared" si="5"/>
        <v>-200000</v>
      </c>
      <c r="AC26" s="23">
        <f t="shared" si="5"/>
        <v>-200000</v>
      </c>
      <c r="AD26" s="23">
        <f t="shared" si="5"/>
        <v>-200000</v>
      </c>
      <c r="AE26" s="23">
        <f t="shared" si="5"/>
        <v>-200000</v>
      </c>
      <c r="AF26" s="23">
        <f t="shared" si="5"/>
        <v>-200000</v>
      </c>
      <c r="AG26" s="23">
        <f t="shared" si="5"/>
        <v>0</v>
      </c>
      <c r="AH26" s="23">
        <f t="shared" si="5"/>
        <v>0</v>
      </c>
      <c r="AI26" s="23">
        <f t="shared" si="5"/>
        <v>0</v>
      </c>
      <c r="AJ26" s="23">
        <f t="shared" si="5"/>
        <v>0</v>
      </c>
      <c r="AK26" s="23">
        <f t="shared" si="5"/>
        <v>0</v>
      </c>
      <c r="AL26" s="23">
        <f t="shared" si="5"/>
        <v>0</v>
      </c>
      <c r="AM26" s="23">
        <f t="shared" si="5"/>
        <v>0</v>
      </c>
      <c r="AN26" s="23">
        <f t="shared" si="5"/>
        <v>0</v>
      </c>
      <c r="AO26" s="23">
        <f t="shared" si="5"/>
        <v>0</v>
      </c>
      <c r="AP26" s="23">
        <f t="shared" si="5"/>
        <v>0</v>
      </c>
      <c r="AQ26" s="23">
        <f t="shared" si="5"/>
        <v>0</v>
      </c>
      <c r="AR26" s="23">
        <f t="shared" si="5"/>
        <v>0</v>
      </c>
      <c r="AT26" s="24"/>
    </row>
    <row r="27" spans="1:46" x14ac:dyDescent="0.3">
      <c r="A27" s="24"/>
      <c r="C27" s="2"/>
      <c r="D27" s="2"/>
      <c r="E27" s="3" t="str">
        <f>C16</f>
        <v xml:space="preserve">B. Verkaufserlöse </v>
      </c>
      <c r="F27" s="4"/>
      <c r="G27" s="8">
        <f>SUM(I27:KV27)</f>
        <v>8930000</v>
      </c>
      <c r="I27" s="5">
        <f>I21</f>
        <v>0</v>
      </c>
      <c r="J27" s="5">
        <f t="shared" ref="J27:AR27" si="6">J21</f>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8930000</v>
      </c>
      <c r="AJ27" s="5">
        <f t="shared" si="6"/>
        <v>0</v>
      </c>
      <c r="AK27" s="5">
        <f t="shared" si="6"/>
        <v>0</v>
      </c>
      <c r="AL27" s="5">
        <f t="shared" si="6"/>
        <v>0</v>
      </c>
      <c r="AM27" s="5">
        <f t="shared" si="6"/>
        <v>0</v>
      </c>
      <c r="AN27" s="5">
        <f t="shared" si="6"/>
        <v>0</v>
      </c>
      <c r="AO27" s="5">
        <f t="shared" si="6"/>
        <v>0</v>
      </c>
      <c r="AP27" s="5">
        <f t="shared" si="6"/>
        <v>0</v>
      </c>
      <c r="AQ27" s="5">
        <f t="shared" si="6"/>
        <v>0</v>
      </c>
      <c r="AR27" s="5">
        <f t="shared" si="6"/>
        <v>0</v>
      </c>
      <c r="AT27" s="24"/>
    </row>
    <row r="28" spans="1:46" ht="17.25" thickBot="1" x14ac:dyDescent="0.35">
      <c r="A28" s="24"/>
      <c r="C28" s="2"/>
      <c r="D28" s="2"/>
      <c r="E28" s="10" t="s">
        <v>0</v>
      </c>
      <c r="F28" s="4"/>
      <c r="G28" s="11">
        <f>SUM(I28:KV28)</f>
        <v>1330000</v>
      </c>
      <c r="I28" s="12">
        <f>SUM(I26:I27)</f>
        <v>-3200000</v>
      </c>
      <c r="J28" s="12">
        <f t="shared" ref="J28:AR28" si="7">SUM(J26:J27)</f>
        <v>-150000</v>
      </c>
      <c r="K28" s="12">
        <f t="shared" si="7"/>
        <v>-150000</v>
      </c>
      <c r="L28" s="12">
        <f t="shared" si="7"/>
        <v>-150000</v>
      </c>
      <c r="M28" s="12">
        <f t="shared" si="7"/>
        <v>-150000</v>
      </c>
      <c r="N28" s="12">
        <f t="shared" si="7"/>
        <v>-200000</v>
      </c>
      <c r="O28" s="12">
        <f t="shared" si="7"/>
        <v>-200000</v>
      </c>
      <c r="P28" s="12">
        <f t="shared" si="7"/>
        <v>-200000</v>
      </c>
      <c r="Q28" s="12">
        <f t="shared" si="7"/>
        <v>-200000</v>
      </c>
      <c r="R28" s="12">
        <f t="shared" si="7"/>
        <v>-200000</v>
      </c>
      <c r="S28" s="12">
        <f t="shared" si="7"/>
        <v>-200000</v>
      </c>
      <c r="T28" s="12">
        <f t="shared" si="7"/>
        <v>-200000</v>
      </c>
      <c r="U28" s="12">
        <f t="shared" si="7"/>
        <v>-200000</v>
      </c>
      <c r="V28" s="12">
        <f t="shared" si="7"/>
        <v>-200000</v>
      </c>
      <c r="W28" s="12">
        <f t="shared" si="7"/>
        <v>-200000</v>
      </c>
      <c r="X28" s="12">
        <f t="shared" si="7"/>
        <v>-200000</v>
      </c>
      <c r="Y28" s="12">
        <f t="shared" si="7"/>
        <v>-200000</v>
      </c>
      <c r="Z28" s="12">
        <f t="shared" si="7"/>
        <v>-200000</v>
      </c>
      <c r="AA28" s="12">
        <f t="shared" si="7"/>
        <v>-200000</v>
      </c>
      <c r="AB28" s="12">
        <f t="shared" si="7"/>
        <v>-200000</v>
      </c>
      <c r="AC28" s="12">
        <f t="shared" si="7"/>
        <v>-200000</v>
      </c>
      <c r="AD28" s="12">
        <f t="shared" si="7"/>
        <v>-200000</v>
      </c>
      <c r="AE28" s="12">
        <f t="shared" si="7"/>
        <v>-200000</v>
      </c>
      <c r="AF28" s="12">
        <f t="shared" si="7"/>
        <v>-200000</v>
      </c>
      <c r="AG28" s="12">
        <f t="shared" si="7"/>
        <v>0</v>
      </c>
      <c r="AH28" s="12">
        <f t="shared" si="7"/>
        <v>0</v>
      </c>
      <c r="AI28" s="12">
        <f t="shared" si="7"/>
        <v>8930000</v>
      </c>
      <c r="AJ28" s="12">
        <f t="shared" si="7"/>
        <v>0</v>
      </c>
      <c r="AK28" s="12">
        <f t="shared" si="7"/>
        <v>0</v>
      </c>
      <c r="AL28" s="12">
        <f t="shared" si="7"/>
        <v>0</v>
      </c>
      <c r="AM28" s="12">
        <f t="shared" si="7"/>
        <v>0</v>
      </c>
      <c r="AN28" s="12">
        <f t="shared" si="7"/>
        <v>0</v>
      </c>
      <c r="AO28" s="12">
        <f t="shared" si="7"/>
        <v>0</v>
      </c>
      <c r="AP28" s="12">
        <f t="shared" si="7"/>
        <v>0</v>
      </c>
      <c r="AQ28" s="12">
        <f t="shared" si="7"/>
        <v>0</v>
      </c>
      <c r="AR28" s="12">
        <f t="shared" si="7"/>
        <v>0</v>
      </c>
      <c r="AT28" s="24"/>
    </row>
    <row r="29" spans="1:46" x14ac:dyDescent="0.3">
      <c r="A29" s="24"/>
      <c r="C29" s="2"/>
      <c r="D29" s="2"/>
      <c r="E29" s="32"/>
      <c r="F29" s="4"/>
      <c r="G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T29" s="24"/>
    </row>
    <row r="30" spans="1:46" x14ac:dyDescent="0.3">
      <c r="A30" s="24"/>
      <c r="C30" s="2"/>
      <c r="D30" s="2"/>
      <c r="E30" s="9" t="s">
        <v>1</v>
      </c>
      <c r="G30" s="31">
        <f>XIRR(I28:AR28,$I$4:$AR$4)</f>
        <v>0.10692374110221861</v>
      </c>
      <c r="H30" s="4"/>
      <c r="I30" s="5"/>
      <c r="J30" s="5"/>
      <c r="K30" s="5"/>
      <c r="L30" s="5"/>
      <c r="AT30" s="24"/>
    </row>
    <row r="31" spans="1:46" x14ac:dyDescent="0.3">
      <c r="A31" s="24"/>
      <c r="C31" s="2"/>
      <c r="D31" s="2"/>
      <c r="E31" s="4"/>
      <c r="F31" s="4"/>
      <c r="G31" s="4"/>
      <c r="H31" s="4"/>
      <c r="I31" s="4"/>
      <c r="J31" s="4"/>
      <c r="K31" s="4"/>
      <c r="L31" s="4"/>
      <c r="AT31" s="24"/>
    </row>
    <row r="32" spans="1:46" x14ac:dyDescent="0.3">
      <c r="A32" s="24"/>
      <c r="C32" s="2"/>
      <c r="D32" s="2"/>
      <c r="E32" s="4" t="s">
        <v>10</v>
      </c>
      <c r="F32" s="4"/>
      <c r="G32" s="18">
        <f>SUM(I32:KV32)</f>
        <v>7600000</v>
      </c>
      <c r="I32" s="19">
        <f t="shared" ref="I32:AR32" si="8">-MIN(I28,0)</f>
        <v>3200000</v>
      </c>
      <c r="J32" s="19">
        <f t="shared" si="8"/>
        <v>150000</v>
      </c>
      <c r="K32" s="19">
        <f t="shared" si="8"/>
        <v>150000</v>
      </c>
      <c r="L32" s="19">
        <f t="shared" si="8"/>
        <v>150000</v>
      </c>
      <c r="M32" s="19">
        <f t="shared" si="8"/>
        <v>150000</v>
      </c>
      <c r="N32" s="19">
        <f t="shared" si="8"/>
        <v>200000</v>
      </c>
      <c r="O32" s="19">
        <f t="shared" si="8"/>
        <v>200000</v>
      </c>
      <c r="P32" s="19">
        <f t="shared" si="8"/>
        <v>200000</v>
      </c>
      <c r="Q32" s="19">
        <f t="shared" si="8"/>
        <v>200000</v>
      </c>
      <c r="R32" s="19">
        <f t="shared" si="8"/>
        <v>200000</v>
      </c>
      <c r="S32" s="19">
        <f t="shared" si="8"/>
        <v>200000</v>
      </c>
      <c r="T32" s="19">
        <f t="shared" si="8"/>
        <v>200000</v>
      </c>
      <c r="U32" s="19">
        <f t="shared" si="8"/>
        <v>200000</v>
      </c>
      <c r="V32" s="19">
        <f t="shared" si="8"/>
        <v>200000</v>
      </c>
      <c r="W32" s="19">
        <f t="shared" si="8"/>
        <v>200000</v>
      </c>
      <c r="X32" s="19">
        <f t="shared" si="8"/>
        <v>200000</v>
      </c>
      <c r="Y32" s="19">
        <f t="shared" si="8"/>
        <v>200000</v>
      </c>
      <c r="Z32" s="19">
        <f t="shared" si="8"/>
        <v>200000</v>
      </c>
      <c r="AA32" s="19">
        <f t="shared" si="8"/>
        <v>200000</v>
      </c>
      <c r="AB32" s="19">
        <f t="shared" si="8"/>
        <v>200000</v>
      </c>
      <c r="AC32" s="19">
        <f t="shared" si="8"/>
        <v>200000</v>
      </c>
      <c r="AD32" s="19">
        <f t="shared" si="8"/>
        <v>200000</v>
      </c>
      <c r="AE32" s="19">
        <f t="shared" si="8"/>
        <v>200000</v>
      </c>
      <c r="AF32" s="19">
        <f t="shared" si="8"/>
        <v>200000</v>
      </c>
      <c r="AG32" s="19">
        <f t="shared" si="8"/>
        <v>0</v>
      </c>
      <c r="AH32" s="19">
        <f t="shared" si="8"/>
        <v>0</v>
      </c>
      <c r="AI32" s="19">
        <f t="shared" si="8"/>
        <v>0</v>
      </c>
      <c r="AJ32" s="19">
        <f t="shared" si="8"/>
        <v>0</v>
      </c>
      <c r="AK32" s="19">
        <f t="shared" si="8"/>
        <v>0</v>
      </c>
      <c r="AL32" s="19">
        <f t="shared" si="8"/>
        <v>0</v>
      </c>
      <c r="AM32" s="19">
        <f t="shared" si="8"/>
        <v>0</v>
      </c>
      <c r="AN32" s="19">
        <f t="shared" si="8"/>
        <v>0</v>
      </c>
      <c r="AO32" s="19">
        <f t="shared" si="8"/>
        <v>0</v>
      </c>
      <c r="AP32" s="19">
        <f t="shared" si="8"/>
        <v>0</v>
      </c>
      <c r="AQ32" s="19">
        <f t="shared" si="8"/>
        <v>0</v>
      </c>
      <c r="AR32" s="19">
        <f t="shared" si="8"/>
        <v>0</v>
      </c>
      <c r="AT32" s="24"/>
    </row>
    <row r="33" spans="1:46" x14ac:dyDescent="0.3">
      <c r="A33" s="24"/>
      <c r="C33" s="2"/>
      <c r="D33" s="2"/>
      <c r="E33" s="4" t="s">
        <v>11</v>
      </c>
      <c r="F33" s="4"/>
      <c r="G33" s="30">
        <f>SUM(I33:KV33)</f>
        <v>8930000</v>
      </c>
      <c r="I33" s="19">
        <f t="shared" ref="I33:AR33" si="9">MAX(I28,0)</f>
        <v>0</v>
      </c>
      <c r="J33" s="19">
        <f t="shared" si="9"/>
        <v>0</v>
      </c>
      <c r="K33" s="19">
        <f t="shared" si="9"/>
        <v>0</v>
      </c>
      <c r="L33" s="19">
        <f t="shared" si="9"/>
        <v>0</v>
      </c>
      <c r="M33" s="19">
        <f t="shared" si="9"/>
        <v>0</v>
      </c>
      <c r="N33" s="19">
        <f t="shared" si="9"/>
        <v>0</v>
      </c>
      <c r="O33" s="19">
        <f t="shared" si="9"/>
        <v>0</v>
      </c>
      <c r="P33" s="19">
        <f t="shared" si="9"/>
        <v>0</v>
      </c>
      <c r="Q33" s="19">
        <f t="shared" si="9"/>
        <v>0</v>
      </c>
      <c r="R33" s="19">
        <f t="shared" si="9"/>
        <v>0</v>
      </c>
      <c r="S33" s="19">
        <f t="shared" si="9"/>
        <v>0</v>
      </c>
      <c r="T33" s="19">
        <f t="shared" si="9"/>
        <v>0</v>
      </c>
      <c r="U33" s="19">
        <f t="shared" si="9"/>
        <v>0</v>
      </c>
      <c r="V33" s="19">
        <f t="shared" si="9"/>
        <v>0</v>
      </c>
      <c r="W33" s="19">
        <f t="shared" si="9"/>
        <v>0</v>
      </c>
      <c r="X33" s="19">
        <f t="shared" si="9"/>
        <v>0</v>
      </c>
      <c r="Y33" s="19">
        <f t="shared" si="9"/>
        <v>0</v>
      </c>
      <c r="Z33" s="19">
        <f t="shared" si="9"/>
        <v>0</v>
      </c>
      <c r="AA33" s="19">
        <f t="shared" si="9"/>
        <v>0</v>
      </c>
      <c r="AB33" s="19">
        <f t="shared" si="9"/>
        <v>0</v>
      </c>
      <c r="AC33" s="19">
        <f t="shared" si="9"/>
        <v>0</v>
      </c>
      <c r="AD33" s="19">
        <f t="shared" si="9"/>
        <v>0</v>
      </c>
      <c r="AE33" s="19">
        <f t="shared" si="9"/>
        <v>0</v>
      </c>
      <c r="AF33" s="19">
        <f t="shared" si="9"/>
        <v>0</v>
      </c>
      <c r="AG33" s="19">
        <f t="shared" si="9"/>
        <v>0</v>
      </c>
      <c r="AH33" s="19">
        <f t="shared" si="9"/>
        <v>0</v>
      </c>
      <c r="AI33" s="19">
        <f t="shared" si="9"/>
        <v>8930000</v>
      </c>
      <c r="AJ33" s="19">
        <f t="shared" si="9"/>
        <v>0</v>
      </c>
      <c r="AK33" s="19">
        <f t="shared" si="9"/>
        <v>0</v>
      </c>
      <c r="AL33" s="19">
        <f t="shared" si="9"/>
        <v>0</v>
      </c>
      <c r="AM33" s="19">
        <f t="shared" si="9"/>
        <v>0</v>
      </c>
      <c r="AN33" s="19">
        <f t="shared" si="9"/>
        <v>0</v>
      </c>
      <c r="AO33" s="19">
        <f t="shared" si="9"/>
        <v>0</v>
      </c>
      <c r="AP33" s="19">
        <f t="shared" si="9"/>
        <v>0</v>
      </c>
      <c r="AQ33" s="19">
        <f t="shared" si="9"/>
        <v>0</v>
      </c>
      <c r="AR33" s="19">
        <f t="shared" si="9"/>
        <v>0</v>
      </c>
      <c r="AT33" s="24"/>
    </row>
    <row r="34" spans="1:46" x14ac:dyDescent="0.3">
      <c r="A34" s="24"/>
      <c r="C34" s="2"/>
      <c r="D34" s="2"/>
      <c r="E34" s="9" t="s">
        <v>2</v>
      </c>
      <c r="G34" s="20">
        <f>G33/G32</f>
        <v>1.175</v>
      </c>
      <c r="H34" s="4"/>
      <c r="I34" s="4"/>
      <c r="J34" s="4"/>
      <c r="K34" s="4"/>
      <c r="L34" s="4"/>
      <c r="AT34" s="24"/>
    </row>
    <row r="35" spans="1:46" x14ac:dyDescent="0.3">
      <c r="A35" s="24"/>
      <c r="C35" s="2"/>
      <c r="D35" s="2"/>
      <c r="E35" s="4"/>
      <c r="F35" s="4"/>
      <c r="G35" s="4"/>
      <c r="H35" s="4"/>
      <c r="I35" s="4"/>
      <c r="J35" s="4"/>
      <c r="K35" s="4"/>
      <c r="L35" s="4"/>
      <c r="AT35" s="24"/>
    </row>
    <row r="36" spans="1:46" x14ac:dyDescent="0.3">
      <c r="A36" s="24"/>
      <c r="C36" s="1" t="s">
        <v>14</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T36" s="24"/>
    </row>
    <row r="37" spans="1:46" x14ac:dyDescent="0.3">
      <c r="A37" s="24"/>
      <c r="C37" s="2"/>
      <c r="D37" s="2"/>
      <c r="E37" s="34" t="s">
        <v>12</v>
      </c>
      <c r="F37" s="4"/>
      <c r="G37" s="4"/>
      <c r="H37" s="4"/>
      <c r="I37" s="4"/>
      <c r="J37" s="4"/>
      <c r="K37" s="4"/>
      <c r="L37" s="4"/>
      <c r="AT37" s="24"/>
    </row>
    <row r="38" spans="1:46" x14ac:dyDescent="0.3">
      <c r="A38" s="24"/>
      <c r="C38" s="2"/>
      <c r="D38" s="2"/>
      <c r="E38" s="4"/>
      <c r="F38" s="4"/>
      <c r="G38" s="4"/>
      <c r="H38" s="4"/>
      <c r="I38" s="4"/>
      <c r="J38" s="4"/>
      <c r="K38" s="4"/>
      <c r="L38" s="4"/>
      <c r="AT38" s="24"/>
    </row>
    <row r="39" spans="1:46" x14ac:dyDescent="0.3">
      <c r="A39" s="24"/>
      <c r="C39" s="2"/>
      <c r="D39" s="15" t="s">
        <v>15</v>
      </c>
      <c r="E39" s="16"/>
      <c r="F39" s="4"/>
      <c r="G39" s="16"/>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T39" s="24"/>
    </row>
    <row r="40" spans="1:46" x14ac:dyDescent="0.3">
      <c r="A40" s="24"/>
      <c r="C40" s="2"/>
      <c r="D40" s="2"/>
      <c r="E40" s="33" t="s">
        <v>22</v>
      </c>
      <c r="F40" s="4"/>
      <c r="G40" s="8">
        <f>SUM(I40:KV40)</f>
        <v>5320000</v>
      </c>
      <c r="H40" s="5"/>
      <c r="I40" s="5">
        <f>-I14*0.7</f>
        <v>2240000</v>
      </c>
      <c r="J40" s="5">
        <f t="shared" ref="J40:AR40" si="10">-J14*0.7</f>
        <v>105000</v>
      </c>
      <c r="K40" s="5">
        <f t="shared" si="10"/>
        <v>105000</v>
      </c>
      <c r="L40" s="5">
        <f t="shared" si="10"/>
        <v>105000</v>
      </c>
      <c r="M40" s="5">
        <f t="shared" si="10"/>
        <v>105000</v>
      </c>
      <c r="N40" s="5">
        <f t="shared" si="10"/>
        <v>140000</v>
      </c>
      <c r="O40" s="5">
        <f t="shared" si="10"/>
        <v>140000</v>
      </c>
      <c r="P40" s="5">
        <f t="shared" si="10"/>
        <v>140000</v>
      </c>
      <c r="Q40" s="5">
        <f t="shared" si="10"/>
        <v>140000</v>
      </c>
      <c r="R40" s="5">
        <f t="shared" si="10"/>
        <v>140000</v>
      </c>
      <c r="S40" s="5">
        <f t="shared" si="10"/>
        <v>140000</v>
      </c>
      <c r="T40" s="5">
        <f t="shared" si="10"/>
        <v>140000</v>
      </c>
      <c r="U40" s="5">
        <f t="shared" si="10"/>
        <v>140000</v>
      </c>
      <c r="V40" s="5">
        <f t="shared" si="10"/>
        <v>140000</v>
      </c>
      <c r="W40" s="5">
        <f t="shared" si="10"/>
        <v>140000</v>
      </c>
      <c r="X40" s="5">
        <f t="shared" si="10"/>
        <v>140000</v>
      </c>
      <c r="Y40" s="5">
        <f t="shared" si="10"/>
        <v>140000</v>
      </c>
      <c r="Z40" s="5">
        <f t="shared" si="10"/>
        <v>140000</v>
      </c>
      <c r="AA40" s="5">
        <f t="shared" si="10"/>
        <v>140000</v>
      </c>
      <c r="AB40" s="5">
        <f t="shared" si="10"/>
        <v>140000</v>
      </c>
      <c r="AC40" s="5">
        <f t="shared" si="10"/>
        <v>140000</v>
      </c>
      <c r="AD40" s="5">
        <f t="shared" si="10"/>
        <v>140000</v>
      </c>
      <c r="AE40" s="5">
        <f t="shared" si="10"/>
        <v>140000</v>
      </c>
      <c r="AF40" s="5">
        <f t="shared" si="10"/>
        <v>140000</v>
      </c>
      <c r="AG40" s="5">
        <f t="shared" si="10"/>
        <v>0</v>
      </c>
      <c r="AH40" s="5">
        <f t="shared" si="10"/>
        <v>0</v>
      </c>
      <c r="AI40" s="5">
        <f t="shared" si="10"/>
        <v>0</v>
      </c>
      <c r="AJ40" s="5">
        <f t="shared" si="10"/>
        <v>0</v>
      </c>
      <c r="AK40" s="5">
        <f t="shared" si="10"/>
        <v>0</v>
      </c>
      <c r="AL40" s="5">
        <f t="shared" si="10"/>
        <v>0</v>
      </c>
      <c r="AM40" s="5">
        <f t="shared" si="10"/>
        <v>0</v>
      </c>
      <c r="AN40" s="5">
        <f t="shared" si="10"/>
        <v>0</v>
      </c>
      <c r="AO40" s="5">
        <f t="shared" si="10"/>
        <v>0</v>
      </c>
      <c r="AP40" s="5">
        <f t="shared" si="10"/>
        <v>0</v>
      </c>
      <c r="AQ40" s="5">
        <f t="shared" si="10"/>
        <v>0</v>
      </c>
      <c r="AR40" s="5">
        <f t="shared" si="10"/>
        <v>0</v>
      </c>
      <c r="AT40" s="24"/>
    </row>
    <row r="41" spans="1:46" x14ac:dyDescent="0.3">
      <c r="A41" s="24"/>
      <c r="C41" s="2"/>
      <c r="D41" s="2"/>
      <c r="E41" s="33" t="s">
        <v>23</v>
      </c>
      <c r="F41" s="4"/>
      <c r="G41" s="8">
        <f>SUM(I41:KV41)</f>
        <v>-5320000</v>
      </c>
      <c r="H41" s="5"/>
      <c r="I41" s="5">
        <f>IF(I27&gt;0,-SUM($I40:I40),0)</f>
        <v>0</v>
      </c>
      <c r="J41" s="5">
        <f>IF(J27&gt;0,-SUM($I40:J40),0)</f>
        <v>0</v>
      </c>
      <c r="K41" s="5">
        <f>IF(K27&gt;0,-SUM($I40:K40),0)</f>
        <v>0</v>
      </c>
      <c r="L41" s="5">
        <f>IF(L27&gt;0,-SUM($I40:L40),0)</f>
        <v>0</v>
      </c>
      <c r="M41" s="5">
        <f>IF(M27&gt;0,-SUM($I40:M40),0)</f>
        <v>0</v>
      </c>
      <c r="N41" s="5">
        <f>IF(N27&gt;0,-SUM($I40:N40),0)</f>
        <v>0</v>
      </c>
      <c r="O41" s="5">
        <f>IF(O27&gt;0,-SUM($I40:O40),0)</f>
        <v>0</v>
      </c>
      <c r="P41" s="5">
        <f>IF(P27&gt;0,-SUM($I40:P40),0)</f>
        <v>0</v>
      </c>
      <c r="Q41" s="5">
        <f>IF(Q27&gt;0,-SUM($I40:Q40),0)</f>
        <v>0</v>
      </c>
      <c r="R41" s="5">
        <f>IF(R27&gt;0,-SUM($I40:R40),0)</f>
        <v>0</v>
      </c>
      <c r="S41" s="5">
        <f>IF(S27&gt;0,-SUM($I40:S40),0)</f>
        <v>0</v>
      </c>
      <c r="T41" s="5">
        <f>IF(T27&gt;0,-SUM($I40:T40),0)</f>
        <v>0</v>
      </c>
      <c r="U41" s="5">
        <f>IF(U27&gt;0,-SUM($I40:U40),0)</f>
        <v>0</v>
      </c>
      <c r="V41" s="5">
        <f>IF(V27&gt;0,-SUM($I40:V40),0)</f>
        <v>0</v>
      </c>
      <c r="W41" s="5">
        <f>IF(W27&gt;0,-SUM($I40:W40),0)</f>
        <v>0</v>
      </c>
      <c r="X41" s="5">
        <f>IF(X27&gt;0,-SUM($I40:X40),0)</f>
        <v>0</v>
      </c>
      <c r="Y41" s="5">
        <f>IF(Y27&gt;0,-SUM($I40:Y40),0)</f>
        <v>0</v>
      </c>
      <c r="Z41" s="5">
        <f>IF(Z27&gt;0,-SUM($I40:Z40),0)</f>
        <v>0</v>
      </c>
      <c r="AA41" s="5">
        <f>IF(AA27&gt;0,-SUM($I40:AA40),0)</f>
        <v>0</v>
      </c>
      <c r="AB41" s="5">
        <f>IF(AB27&gt;0,-SUM($I40:AB40),0)</f>
        <v>0</v>
      </c>
      <c r="AC41" s="5">
        <f>IF(AC27&gt;0,-SUM($I40:AC40),0)</f>
        <v>0</v>
      </c>
      <c r="AD41" s="5">
        <f>IF(AD27&gt;0,-SUM($I40:AD40),0)</f>
        <v>0</v>
      </c>
      <c r="AE41" s="5">
        <f>IF(AE27&gt;0,-SUM($I40:AE40),0)</f>
        <v>0</v>
      </c>
      <c r="AF41" s="5">
        <f>IF(AF27&gt;0,-SUM($I40:AF40),0)</f>
        <v>0</v>
      </c>
      <c r="AG41" s="5">
        <f>IF(AG27&gt;0,-SUM($I40:AG40),0)</f>
        <v>0</v>
      </c>
      <c r="AH41" s="5">
        <f>IF(AH27&gt;0,-SUM($I40:AH40),0)</f>
        <v>0</v>
      </c>
      <c r="AI41" s="5">
        <f>IF(AI27&gt;0,-SUM($I40:AI40),0)</f>
        <v>-5320000</v>
      </c>
      <c r="AT41" s="24"/>
    </row>
    <row r="42" spans="1:46" x14ac:dyDescent="0.3">
      <c r="A42" s="24"/>
      <c r="C42" s="2"/>
      <c r="D42" s="2"/>
      <c r="E42" s="33" t="s">
        <v>24</v>
      </c>
      <c r="F42" s="4"/>
      <c r="G42" s="8">
        <f>SUM(I42:KV42)</f>
        <v>-500150</v>
      </c>
      <c r="H42" s="5"/>
      <c r="I42" s="5">
        <f>-(SUM($I40:I40)+SUM($I41:I41))*0.06/12</f>
        <v>-11200</v>
      </c>
      <c r="J42" s="5">
        <f>-(SUM($I40:J40)+SUM($I41:J41))*0.06/12</f>
        <v>-11725</v>
      </c>
      <c r="K42" s="5">
        <f>-(SUM($I40:K40)+SUM($I41:K41))*0.06/12</f>
        <v>-12250</v>
      </c>
      <c r="L42" s="5">
        <f>-(SUM($I40:L40)+SUM($I41:L41))*0.06/12</f>
        <v>-12775</v>
      </c>
      <c r="M42" s="5">
        <f>-(SUM($I40:M40)+SUM($I41:M41))*0.06/12</f>
        <v>-13300</v>
      </c>
      <c r="N42" s="5">
        <f>-(SUM($I40:N40)+SUM($I41:N41))*0.06/12</f>
        <v>-14000</v>
      </c>
      <c r="O42" s="5">
        <f>-(SUM($I40:O40)+SUM($I41:O41))*0.06/12</f>
        <v>-14700</v>
      </c>
      <c r="P42" s="5">
        <f>-(SUM($I40:P40)+SUM($I41:P41))*0.06/12</f>
        <v>-15400</v>
      </c>
      <c r="Q42" s="5">
        <f>-(SUM($I40:Q40)+SUM($I41:Q41))*0.06/12</f>
        <v>-16100</v>
      </c>
      <c r="R42" s="5">
        <f>-(SUM($I40:R40)+SUM($I41:R41))*0.06/12</f>
        <v>-16800</v>
      </c>
      <c r="S42" s="5">
        <f>-(SUM($I40:S40)+SUM($I41:S41))*0.06/12</f>
        <v>-17500</v>
      </c>
      <c r="T42" s="5">
        <f>-(SUM($I40:T40)+SUM($I41:T41))*0.06/12</f>
        <v>-18200</v>
      </c>
      <c r="U42" s="5">
        <f>-(SUM($I40:U40)+SUM($I41:U41))*0.06/12</f>
        <v>-18900</v>
      </c>
      <c r="V42" s="5">
        <f>-(SUM($I40:V40)+SUM($I41:V41))*0.06/12</f>
        <v>-19600</v>
      </c>
      <c r="W42" s="5">
        <f>-(SUM($I40:W40)+SUM($I41:W41))*0.06/12</f>
        <v>-20300</v>
      </c>
      <c r="X42" s="5">
        <f>-(SUM($I40:X40)+SUM($I41:X41))*0.06/12</f>
        <v>-21000</v>
      </c>
      <c r="Y42" s="5">
        <f>-(SUM($I40:Y40)+SUM($I41:Y41))*0.06/12</f>
        <v>-21700</v>
      </c>
      <c r="Z42" s="5">
        <f>-(SUM($I40:Z40)+SUM($I41:Z41))*0.06/12</f>
        <v>-22400</v>
      </c>
      <c r="AA42" s="5">
        <f>-(SUM($I40:AA40)+SUM($I41:AA41))*0.06/12</f>
        <v>-23100</v>
      </c>
      <c r="AB42" s="5">
        <f>-(SUM($I40:AB40)+SUM($I41:AB41))*0.06/12</f>
        <v>-23800</v>
      </c>
      <c r="AC42" s="5">
        <f>-(SUM($I40:AC40)+SUM($I41:AC41))*0.06/12</f>
        <v>-24500</v>
      </c>
      <c r="AD42" s="5">
        <f>-(SUM($I40:AD40)+SUM($I41:AD41))*0.06/12</f>
        <v>-25200</v>
      </c>
      <c r="AE42" s="5">
        <f>-(SUM($I40:AE40)+SUM($I41:AE41))*0.06/12</f>
        <v>-25900</v>
      </c>
      <c r="AF42" s="5">
        <f>-(SUM($I40:AF40)+SUM($I41:AF41))*0.06/12</f>
        <v>-26600</v>
      </c>
      <c r="AG42" s="5">
        <f>-(SUM($I40:AG40)+SUM($I41:AG41))*0.06/12</f>
        <v>-26600</v>
      </c>
      <c r="AH42" s="5">
        <f>-(SUM($I40:AH40)+SUM($I41:AH41))*0.06/12</f>
        <v>-26600</v>
      </c>
      <c r="AI42" s="5">
        <f>-(SUM($I40:AI40)+SUM($I41:AI41))*0.06/12</f>
        <v>0</v>
      </c>
      <c r="AJ42" s="5">
        <f>-(SUM($I40:AJ40)+SUM($I41:AJ41))*0.06/12</f>
        <v>0</v>
      </c>
      <c r="AK42" s="5">
        <f>-(SUM($I40:AK40)+SUM($I41:AK41))*0.06/12</f>
        <v>0</v>
      </c>
      <c r="AL42" s="5">
        <f>-(SUM($I40:AL40)+SUM($I41:AL41))*0.06/12</f>
        <v>0</v>
      </c>
      <c r="AM42" s="5">
        <f>-(SUM($I40:AM40)+SUM($I41:AM41))*0.06/12</f>
        <v>0</v>
      </c>
      <c r="AN42" s="5">
        <f>-(SUM($I40:AN40)+SUM($I41:AN41))*0.06/12</f>
        <v>0</v>
      </c>
      <c r="AO42" s="5">
        <f>-(SUM($I40:AO40)+SUM($I41:AO41))*0.06/12</f>
        <v>0</v>
      </c>
      <c r="AP42" s="5">
        <f>-(SUM($I40:AP40)+SUM($I41:AP41))*0.06/12</f>
        <v>0</v>
      </c>
      <c r="AQ42" s="5">
        <f>-(SUM($I40:AQ40)+SUM($I41:AQ41))*0.06/12</f>
        <v>0</v>
      </c>
      <c r="AR42" s="5">
        <f>-(SUM($I40:AR40)+SUM($I41:AR41))*0.06/12</f>
        <v>0</v>
      </c>
      <c r="AT42" s="24"/>
    </row>
    <row r="43" spans="1:46" ht="17.25" thickBot="1" x14ac:dyDescent="0.35">
      <c r="A43" s="24"/>
      <c r="C43" s="2"/>
      <c r="D43" s="10"/>
      <c r="E43" s="10" t="s">
        <v>15</v>
      </c>
      <c r="F43" s="4"/>
      <c r="G43" s="7">
        <f>SUM(G40:G42)</f>
        <v>-500150</v>
      </c>
      <c r="I43" s="12">
        <f>SUM(I40:I42)</f>
        <v>2228800</v>
      </c>
      <c r="J43" s="12">
        <f t="shared" ref="J43:AR43" si="11">SUM(J40:J42)</f>
        <v>93275</v>
      </c>
      <c r="K43" s="12">
        <f t="shared" si="11"/>
        <v>92750</v>
      </c>
      <c r="L43" s="12">
        <f t="shared" si="11"/>
        <v>92225</v>
      </c>
      <c r="M43" s="12">
        <f t="shared" si="11"/>
        <v>91700</v>
      </c>
      <c r="N43" s="12">
        <f t="shared" si="11"/>
        <v>126000</v>
      </c>
      <c r="O43" s="12">
        <f t="shared" si="11"/>
        <v>125300</v>
      </c>
      <c r="P43" s="12">
        <f t="shared" si="11"/>
        <v>124600</v>
      </c>
      <c r="Q43" s="12">
        <f t="shared" si="11"/>
        <v>123900</v>
      </c>
      <c r="R43" s="12">
        <f t="shared" si="11"/>
        <v>123200</v>
      </c>
      <c r="S43" s="12">
        <f t="shared" si="11"/>
        <v>122500</v>
      </c>
      <c r="T43" s="12">
        <f t="shared" si="11"/>
        <v>121800</v>
      </c>
      <c r="U43" s="12">
        <f t="shared" si="11"/>
        <v>121100</v>
      </c>
      <c r="V43" s="12">
        <f t="shared" si="11"/>
        <v>120400</v>
      </c>
      <c r="W43" s="12">
        <f t="shared" si="11"/>
        <v>119700</v>
      </c>
      <c r="X43" s="12">
        <f t="shared" si="11"/>
        <v>119000</v>
      </c>
      <c r="Y43" s="12">
        <f t="shared" si="11"/>
        <v>118300</v>
      </c>
      <c r="Z43" s="12">
        <f t="shared" si="11"/>
        <v>117600</v>
      </c>
      <c r="AA43" s="12">
        <f t="shared" si="11"/>
        <v>116900</v>
      </c>
      <c r="AB43" s="12">
        <f t="shared" si="11"/>
        <v>116200</v>
      </c>
      <c r="AC43" s="12">
        <f t="shared" si="11"/>
        <v>115500</v>
      </c>
      <c r="AD43" s="12">
        <f t="shared" si="11"/>
        <v>114800</v>
      </c>
      <c r="AE43" s="12">
        <f t="shared" si="11"/>
        <v>114100</v>
      </c>
      <c r="AF43" s="12">
        <f t="shared" si="11"/>
        <v>113400</v>
      </c>
      <c r="AG43" s="12">
        <f t="shared" si="11"/>
        <v>-26600</v>
      </c>
      <c r="AH43" s="12">
        <f t="shared" si="11"/>
        <v>-26600</v>
      </c>
      <c r="AI43" s="12">
        <f t="shared" si="11"/>
        <v>-5320000</v>
      </c>
      <c r="AJ43" s="12">
        <f t="shared" si="11"/>
        <v>0</v>
      </c>
      <c r="AK43" s="12">
        <f t="shared" si="11"/>
        <v>0</v>
      </c>
      <c r="AL43" s="12">
        <f t="shared" si="11"/>
        <v>0</v>
      </c>
      <c r="AM43" s="12">
        <f t="shared" si="11"/>
        <v>0</v>
      </c>
      <c r="AN43" s="12">
        <f t="shared" si="11"/>
        <v>0</v>
      </c>
      <c r="AO43" s="12">
        <f t="shared" si="11"/>
        <v>0</v>
      </c>
      <c r="AP43" s="12">
        <f t="shared" si="11"/>
        <v>0</v>
      </c>
      <c r="AQ43" s="12">
        <f t="shared" si="11"/>
        <v>0</v>
      </c>
      <c r="AR43" s="12">
        <f t="shared" si="11"/>
        <v>0</v>
      </c>
      <c r="AT43" s="24"/>
    </row>
    <row r="44" spans="1:46" x14ac:dyDescent="0.3">
      <c r="A44" s="24"/>
      <c r="C44" s="2"/>
      <c r="D44" s="2"/>
      <c r="E44" s="4"/>
      <c r="F44" s="4"/>
      <c r="G44" s="4"/>
      <c r="H44" s="4"/>
      <c r="I44" s="4"/>
      <c r="J44" s="4"/>
      <c r="K44" s="4"/>
      <c r="L44" s="4"/>
      <c r="AT44" s="24"/>
    </row>
    <row r="45" spans="1:46" x14ac:dyDescent="0.3">
      <c r="A45" s="24"/>
      <c r="C45" s="2"/>
      <c r="D45" s="2"/>
      <c r="E45" s="4"/>
      <c r="F45" s="4"/>
      <c r="G45" s="4"/>
      <c r="H45" s="4"/>
      <c r="I45" s="4"/>
      <c r="J45" s="4"/>
      <c r="K45" s="4"/>
      <c r="L45" s="4"/>
      <c r="AT45" s="24"/>
    </row>
    <row r="46" spans="1:46" x14ac:dyDescent="0.3">
      <c r="A46" s="24"/>
      <c r="C46" s="1" t="s">
        <v>37</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T46" s="24"/>
    </row>
    <row r="47" spans="1:46" x14ac:dyDescent="0.3">
      <c r="A47" s="24"/>
      <c r="C47" s="2"/>
      <c r="D47" s="2"/>
      <c r="E47" s="4"/>
      <c r="F47" s="4"/>
      <c r="G47" s="4"/>
      <c r="H47" s="4"/>
      <c r="I47" s="5"/>
      <c r="J47" s="5"/>
      <c r="K47" s="5"/>
      <c r="L47" s="5"/>
      <c r="AT47" s="24"/>
    </row>
    <row r="48" spans="1:46" x14ac:dyDescent="0.3">
      <c r="A48" s="24"/>
      <c r="C48" s="2"/>
      <c r="D48" s="35" t="s">
        <v>37</v>
      </c>
      <c r="E48" s="35"/>
      <c r="F48" s="4"/>
      <c r="G48" s="4"/>
      <c r="H48" s="4"/>
      <c r="I48" s="5"/>
      <c r="J48" s="5"/>
      <c r="K48" s="5"/>
      <c r="L48" s="5"/>
      <c r="AT48" s="24"/>
    </row>
    <row r="49" spans="1:46" x14ac:dyDescent="0.3">
      <c r="A49" s="24"/>
      <c r="C49" s="2"/>
      <c r="D49" s="2"/>
      <c r="E49" s="3" t="str">
        <f>C7</f>
        <v>A. Entwicklungskosten</v>
      </c>
      <c r="F49" s="4"/>
      <c r="G49" s="8">
        <f>SUM(I49:KV49)</f>
        <v>-7600000</v>
      </c>
      <c r="I49" s="23">
        <f>I14</f>
        <v>-3200000</v>
      </c>
      <c r="J49" s="23">
        <f t="shared" ref="J49:AR49" si="12">J14</f>
        <v>-150000</v>
      </c>
      <c r="K49" s="23">
        <f t="shared" si="12"/>
        <v>-150000</v>
      </c>
      <c r="L49" s="23">
        <f t="shared" si="12"/>
        <v>-150000</v>
      </c>
      <c r="M49" s="23">
        <f t="shared" si="12"/>
        <v>-150000</v>
      </c>
      <c r="N49" s="23">
        <f t="shared" si="12"/>
        <v>-200000</v>
      </c>
      <c r="O49" s="23">
        <f t="shared" si="12"/>
        <v>-200000</v>
      </c>
      <c r="P49" s="23">
        <f t="shared" si="12"/>
        <v>-200000</v>
      </c>
      <c r="Q49" s="23">
        <f t="shared" si="12"/>
        <v>-200000</v>
      </c>
      <c r="R49" s="23">
        <f t="shared" si="12"/>
        <v>-200000</v>
      </c>
      <c r="S49" s="23">
        <f t="shared" si="12"/>
        <v>-200000</v>
      </c>
      <c r="T49" s="23">
        <f t="shared" si="12"/>
        <v>-200000</v>
      </c>
      <c r="U49" s="23">
        <f t="shared" si="12"/>
        <v>-200000</v>
      </c>
      <c r="V49" s="23">
        <f t="shared" si="12"/>
        <v>-200000</v>
      </c>
      <c r="W49" s="23">
        <f t="shared" si="12"/>
        <v>-200000</v>
      </c>
      <c r="X49" s="23">
        <f t="shared" si="12"/>
        <v>-200000</v>
      </c>
      <c r="Y49" s="23">
        <f t="shared" si="12"/>
        <v>-200000</v>
      </c>
      <c r="Z49" s="23">
        <f t="shared" si="12"/>
        <v>-200000</v>
      </c>
      <c r="AA49" s="23">
        <f t="shared" si="12"/>
        <v>-200000</v>
      </c>
      <c r="AB49" s="23">
        <f t="shared" si="12"/>
        <v>-200000</v>
      </c>
      <c r="AC49" s="23">
        <f t="shared" si="12"/>
        <v>-200000</v>
      </c>
      <c r="AD49" s="23">
        <f t="shared" si="12"/>
        <v>-200000</v>
      </c>
      <c r="AE49" s="23">
        <f t="shared" si="12"/>
        <v>-200000</v>
      </c>
      <c r="AF49" s="23">
        <f t="shared" si="12"/>
        <v>-200000</v>
      </c>
      <c r="AG49" s="23">
        <f t="shared" si="12"/>
        <v>0</v>
      </c>
      <c r="AH49" s="23">
        <f t="shared" si="12"/>
        <v>0</v>
      </c>
      <c r="AI49" s="23">
        <f t="shared" si="12"/>
        <v>0</v>
      </c>
      <c r="AJ49" s="23">
        <f t="shared" si="12"/>
        <v>0</v>
      </c>
      <c r="AK49" s="23">
        <f t="shared" si="12"/>
        <v>0</v>
      </c>
      <c r="AL49" s="23">
        <f t="shared" si="12"/>
        <v>0</v>
      </c>
      <c r="AM49" s="23">
        <f t="shared" si="12"/>
        <v>0</v>
      </c>
      <c r="AN49" s="23">
        <f t="shared" si="12"/>
        <v>0</v>
      </c>
      <c r="AO49" s="23">
        <f t="shared" si="12"/>
        <v>0</v>
      </c>
      <c r="AP49" s="23">
        <f t="shared" si="12"/>
        <v>0</v>
      </c>
      <c r="AQ49" s="23">
        <f t="shared" si="12"/>
        <v>0</v>
      </c>
      <c r="AR49" s="23">
        <f t="shared" si="12"/>
        <v>0</v>
      </c>
      <c r="AT49" s="24"/>
    </row>
    <row r="50" spans="1:46" x14ac:dyDescent="0.3">
      <c r="A50" s="24"/>
      <c r="C50" s="2"/>
      <c r="D50" s="2"/>
      <c r="E50" s="3" t="str">
        <f>C16</f>
        <v xml:space="preserve">B. Verkaufserlöse </v>
      </c>
      <c r="F50" s="4"/>
      <c r="G50" s="8">
        <f t="shared" ref="G50:G51" si="13">SUM(I50:KV50)</f>
        <v>8930000</v>
      </c>
      <c r="I50" s="5">
        <f>I21</f>
        <v>0</v>
      </c>
      <c r="J50" s="5">
        <f t="shared" ref="J50:AR50" si="14">J21</f>
        <v>0</v>
      </c>
      <c r="K50" s="5">
        <f t="shared" si="14"/>
        <v>0</v>
      </c>
      <c r="L50" s="5">
        <f t="shared" si="14"/>
        <v>0</v>
      </c>
      <c r="M50" s="5">
        <f t="shared" si="14"/>
        <v>0</v>
      </c>
      <c r="N50" s="5">
        <f t="shared" si="14"/>
        <v>0</v>
      </c>
      <c r="O50" s="5">
        <f t="shared" si="14"/>
        <v>0</v>
      </c>
      <c r="P50" s="5">
        <f t="shared" si="14"/>
        <v>0</v>
      </c>
      <c r="Q50" s="5">
        <f t="shared" si="14"/>
        <v>0</v>
      </c>
      <c r="R50" s="5">
        <f t="shared" si="14"/>
        <v>0</v>
      </c>
      <c r="S50" s="5">
        <f t="shared" si="14"/>
        <v>0</v>
      </c>
      <c r="T50" s="5">
        <f t="shared" si="14"/>
        <v>0</v>
      </c>
      <c r="U50" s="5">
        <f t="shared" si="14"/>
        <v>0</v>
      </c>
      <c r="V50" s="5">
        <f t="shared" si="14"/>
        <v>0</v>
      </c>
      <c r="W50" s="5">
        <f t="shared" si="14"/>
        <v>0</v>
      </c>
      <c r="X50" s="5">
        <f t="shared" si="14"/>
        <v>0</v>
      </c>
      <c r="Y50" s="5">
        <f t="shared" si="14"/>
        <v>0</v>
      </c>
      <c r="Z50" s="5">
        <f t="shared" si="14"/>
        <v>0</v>
      </c>
      <c r="AA50" s="5">
        <f t="shared" si="14"/>
        <v>0</v>
      </c>
      <c r="AB50" s="5">
        <f t="shared" si="14"/>
        <v>0</v>
      </c>
      <c r="AC50" s="5">
        <f t="shared" si="14"/>
        <v>0</v>
      </c>
      <c r="AD50" s="5">
        <f t="shared" si="14"/>
        <v>0</v>
      </c>
      <c r="AE50" s="5">
        <f t="shared" si="14"/>
        <v>0</v>
      </c>
      <c r="AF50" s="5">
        <f t="shared" si="14"/>
        <v>0</v>
      </c>
      <c r="AG50" s="5">
        <f t="shared" si="14"/>
        <v>0</v>
      </c>
      <c r="AH50" s="5">
        <f t="shared" si="14"/>
        <v>0</v>
      </c>
      <c r="AI50" s="5">
        <f t="shared" si="14"/>
        <v>8930000</v>
      </c>
      <c r="AJ50" s="5">
        <f t="shared" si="14"/>
        <v>0</v>
      </c>
      <c r="AK50" s="5">
        <f t="shared" si="14"/>
        <v>0</v>
      </c>
      <c r="AL50" s="5">
        <f t="shared" si="14"/>
        <v>0</v>
      </c>
      <c r="AM50" s="5">
        <f t="shared" si="14"/>
        <v>0</v>
      </c>
      <c r="AN50" s="5">
        <f t="shared" si="14"/>
        <v>0</v>
      </c>
      <c r="AO50" s="5">
        <f t="shared" si="14"/>
        <v>0</v>
      </c>
      <c r="AP50" s="5">
        <f t="shared" si="14"/>
        <v>0</v>
      </c>
      <c r="AQ50" s="5">
        <f t="shared" si="14"/>
        <v>0</v>
      </c>
      <c r="AR50" s="5">
        <f t="shared" si="14"/>
        <v>0</v>
      </c>
      <c r="AT50" s="24"/>
    </row>
    <row r="51" spans="1:46" x14ac:dyDescent="0.3">
      <c r="A51" s="24"/>
      <c r="C51" s="2"/>
      <c r="D51" s="2"/>
      <c r="E51" s="3" t="str">
        <f>C36</f>
        <v>C. Finanzierung</v>
      </c>
      <c r="F51" s="4"/>
      <c r="G51" s="8">
        <f t="shared" si="13"/>
        <v>-500150</v>
      </c>
      <c r="I51" s="5">
        <f>I43</f>
        <v>2228800</v>
      </c>
      <c r="J51" s="5">
        <f t="shared" ref="J51:AR51" si="15">J43</f>
        <v>93275</v>
      </c>
      <c r="K51" s="5">
        <f t="shared" si="15"/>
        <v>92750</v>
      </c>
      <c r="L51" s="5">
        <f t="shared" si="15"/>
        <v>92225</v>
      </c>
      <c r="M51" s="5">
        <f t="shared" si="15"/>
        <v>91700</v>
      </c>
      <c r="N51" s="5">
        <f t="shared" si="15"/>
        <v>126000</v>
      </c>
      <c r="O51" s="5">
        <f t="shared" si="15"/>
        <v>125300</v>
      </c>
      <c r="P51" s="5">
        <f t="shared" si="15"/>
        <v>124600</v>
      </c>
      <c r="Q51" s="5">
        <f t="shared" si="15"/>
        <v>123900</v>
      </c>
      <c r="R51" s="5">
        <f t="shared" si="15"/>
        <v>123200</v>
      </c>
      <c r="S51" s="5">
        <f t="shared" si="15"/>
        <v>122500</v>
      </c>
      <c r="T51" s="5">
        <f t="shared" si="15"/>
        <v>121800</v>
      </c>
      <c r="U51" s="5">
        <f t="shared" si="15"/>
        <v>121100</v>
      </c>
      <c r="V51" s="5">
        <f t="shared" si="15"/>
        <v>120400</v>
      </c>
      <c r="W51" s="5">
        <f t="shared" si="15"/>
        <v>119700</v>
      </c>
      <c r="X51" s="5">
        <f t="shared" si="15"/>
        <v>119000</v>
      </c>
      <c r="Y51" s="5">
        <f t="shared" si="15"/>
        <v>118300</v>
      </c>
      <c r="Z51" s="5">
        <f t="shared" si="15"/>
        <v>117600</v>
      </c>
      <c r="AA51" s="5">
        <f t="shared" si="15"/>
        <v>116900</v>
      </c>
      <c r="AB51" s="5">
        <f t="shared" si="15"/>
        <v>116200</v>
      </c>
      <c r="AC51" s="5">
        <f t="shared" si="15"/>
        <v>115500</v>
      </c>
      <c r="AD51" s="5">
        <f t="shared" si="15"/>
        <v>114800</v>
      </c>
      <c r="AE51" s="5">
        <f t="shared" si="15"/>
        <v>114100</v>
      </c>
      <c r="AF51" s="5">
        <f t="shared" si="15"/>
        <v>113400</v>
      </c>
      <c r="AG51" s="5">
        <f t="shared" si="15"/>
        <v>-26600</v>
      </c>
      <c r="AH51" s="5">
        <f t="shared" si="15"/>
        <v>-26600</v>
      </c>
      <c r="AI51" s="5">
        <f t="shared" si="15"/>
        <v>-5320000</v>
      </c>
      <c r="AJ51" s="5">
        <f t="shared" si="15"/>
        <v>0</v>
      </c>
      <c r="AK51" s="5">
        <f t="shared" si="15"/>
        <v>0</v>
      </c>
      <c r="AL51" s="5">
        <f t="shared" si="15"/>
        <v>0</v>
      </c>
      <c r="AM51" s="5">
        <f t="shared" si="15"/>
        <v>0</v>
      </c>
      <c r="AN51" s="5">
        <f t="shared" si="15"/>
        <v>0</v>
      </c>
      <c r="AO51" s="5">
        <f t="shared" si="15"/>
        <v>0</v>
      </c>
      <c r="AP51" s="5">
        <f t="shared" si="15"/>
        <v>0</v>
      </c>
      <c r="AQ51" s="5">
        <f t="shared" si="15"/>
        <v>0</v>
      </c>
      <c r="AR51" s="5">
        <f t="shared" si="15"/>
        <v>0</v>
      </c>
      <c r="AT51" s="24"/>
    </row>
    <row r="52" spans="1:46" ht="17.25" thickBot="1" x14ac:dyDescent="0.35">
      <c r="A52" s="24"/>
      <c r="C52" s="2"/>
      <c r="D52" s="2"/>
      <c r="E52" s="10" t="s">
        <v>37</v>
      </c>
      <c r="F52" s="4"/>
      <c r="G52" s="11">
        <f>SUM(I52:KV52)</f>
        <v>829850</v>
      </c>
      <c r="I52" s="12">
        <f>SUM(I49:I51)</f>
        <v>-971200</v>
      </c>
      <c r="J52" s="12">
        <f t="shared" ref="J52:AR52" si="16">SUM(J49:J51)</f>
        <v>-56725</v>
      </c>
      <c r="K52" s="12">
        <f t="shared" si="16"/>
        <v>-57250</v>
      </c>
      <c r="L52" s="12">
        <f t="shared" si="16"/>
        <v>-57775</v>
      </c>
      <c r="M52" s="12">
        <f t="shared" si="16"/>
        <v>-58300</v>
      </c>
      <c r="N52" s="12">
        <f t="shared" si="16"/>
        <v>-74000</v>
      </c>
      <c r="O52" s="12">
        <f t="shared" si="16"/>
        <v>-74700</v>
      </c>
      <c r="P52" s="12">
        <f t="shared" si="16"/>
        <v>-75400</v>
      </c>
      <c r="Q52" s="12">
        <f t="shared" si="16"/>
        <v>-76100</v>
      </c>
      <c r="R52" s="12">
        <f t="shared" si="16"/>
        <v>-76800</v>
      </c>
      <c r="S52" s="12">
        <f t="shared" si="16"/>
        <v>-77500</v>
      </c>
      <c r="T52" s="12">
        <f t="shared" si="16"/>
        <v>-78200</v>
      </c>
      <c r="U52" s="12">
        <f t="shared" si="16"/>
        <v>-78900</v>
      </c>
      <c r="V52" s="12">
        <f t="shared" si="16"/>
        <v>-79600</v>
      </c>
      <c r="W52" s="12">
        <f t="shared" si="16"/>
        <v>-80300</v>
      </c>
      <c r="X52" s="12">
        <f t="shared" si="16"/>
        <v>-81000</v>
      </c>
      <c r="Y52" s="12">
        <f t="shared" si="16"/>
        <v>-81700</v>
      </c>
      <c r="Z52" s="12">
        <f t="shared" si="16"/>
        <v>-82400</v>
      </c>
      <c r="AA52" s="12">
        <f t="shared" si="16"/>
        <v>-83100</v>
      </c>
      <c r="AB52" s="12">
        <f t="shared" si="16"/>
        <v>-83800</v>
      </c>
      <c r="AC52" s="12">
        <f t="shared" si="16"/>
        <v>-84500</v>
      </c>
      <c r="AD52" s="12">
        <f t="shared" si="16"/>
        <v>-85200</v>
      </c>
      <c r="AE52" s="12">
        <f t="shared" si="16"/>
        <v>-85900</v>
      </c>
      <c r="AF52" s="12">
        <f t="shared" si="16"/>
        <v>-86600</v>
      </c>
      <c r="AG52" s="12">
        <f t="shared" si="16"/>
        <v>-26600</v>
      </c>
      <c r="AH52" s="12">
        <f t="shared" si="16"/>
        <v>-26600</v>
      </c>
      <c r="AI52" s="12">
        <f t="shared" si="16"/>
        <v>3610000</v>
      </c>
      <c r="AJ52" s="12">
        <f t="shared" si="16"/>
        <v>0</v>
      </c>
      <c r="AK52" s="12">
        <f t="shared" si="16"/>
        <v>0</v>
      </c>
      <c r="AL52" s="12">
        <f t="shared" si="16"/>
        <v>0</v>
      </c>
      <c r="AM52" s="12">
        <f t="shared" si="16"/>
        <v>0</v>
      </c>
      <c r="AN52" s="12">
        <f t="shared" si="16"/>
        <v>0</v>
      </c>
      <c r="AO52" s="12">
        <f t="shared" si="16"/>
        <v>0</v>
      </c>
      <c r="AP52" s="12">
        <f t="shared" si="16"/>
        <v>0</v>
      </c>
      <c r="AQ52" s="12">
        <f t="shared" si="16"/>
        <v>0</v>
      </c>
      <c r="AR52" s="12">
        <f t="shared" si="16"/>
        <v>0</v>
      </c>
      <c r="AT52" s="24"/>
    </row>
    <row r="53" spans="1:46" x14ac:dyDescent="0.3">
      <c r="A53" s="24"/>
      <c r="C53" s="2"/>
      <c r="D53" s="2"/>
      <c r="E53" s="32"/>
      <c r="F53" s="4"/>
      <c r="G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T53" s="24"/>
    </row>
    <row r="54" spans="1:46" x14ac:dyDescent="0.3">
      <c r="A54" s="24"/>
      <c r="C54" s="2"/>
      <c r="D54" s="2"/>
      <c r="E54" s="9" t="s">
        <v>1</v>
      </c>
      <c r="G54" s="31">
        <f>XIRR(I52:AR52,$I$4:$AR$4)</f>
        <v>0.19053637385368347</v>
      </c>
      <c r="H54" s="4"/>
      <c r="I54" s="5"/>
      <c r="J54" s="5"/>
      <c r="K54" s="5"/>
      <c r="L54" s="5"/>
      <c r="AT54" s="24"/>
    </row>
    <row r="55" spans="1:46" x14ac:dyDescent="0.3">
      <c r="A55" s="24"/>
      <c r="C55" s="2"/>
      <c r="D55" s="2"/>
      <c r="E55" s="4"/>
      <c r="F55" s="4"/>
      <c r="G55" s="4"/>
      <c r="H55" s="4"/>
      <c r="I55" s="4"/>
      <c r="J55" s="4"/>
      <c r="K55" s="4"/>
      <c r="L55" s="4"/>
      <c r="AT55" s="24"/>
    </row>
    <row r="56" spans="1:46" x14ac:dyDescent="0.3">
      <c r="A56" s="24"/>
      <c r="C56" s="2"/>
      <c r="D56" s="2"/>
      <c r="E56" s="4" t="s">
        <v>10</v>
      </c>
      <c r="F56" s="4"/>
      <c r="G56" s="18">
        <f>SUM(I56:KV56)</f>
        <v>2780150</v>
      </c>
      <c r="I56" s="19">
        <f t="shared" ref="I56:AR56" si="17">-MIN(I52,0)</f>
        <v>971200</v>
      </c>
      <c r="J56" s="19">
        <f t="shared" si="17"/>
        <v>56725</v>
      </c>
      <c r="K56" s="19">
        <f t="shared" si="17"/>
        <v>57250</v>
      </c>
      <c r="L56" s="19">
        <f t="shared" si="17"/>
        <v>57775</v>
      </c>
      <c r="M56" s="19">
        <f t="shared" si="17"/>
        <v>58300</v>
      </c>
      <c r="N56" s="19">
        <f t="shared" si="17"/>
        <v>74000</v>
      </c>
      <c r="O56" s="19">
        <f t="shared" si="17"/>
        <v>74700</v>
      </c>
      <c r="P56" s="19">
        <f t="shared" si="17"/>
        <v>75400</v>
      </c>
      <c r="Q56" s="19">
        <f t="shared" si="17"/>
        <v>76100</v>
      </c>
      <c r="R56" s="19">
        <f t="shared" si="17"/>
        <v>76800</v>
      </c>
      <c r="S56" s="19">
        <f t="shared" si="17"/>
        <v>77500</v>
      </c>
      <c r="T56" s="19">
        <f t="shared" si="17"/>
        <v>78200</v>
      </c>
      <c r="U56" s="19">
        <f t="shared" si="17"/>
        <v>78900</v>
      </c>
      <c r="V56" s="19">
        <f t="shared" si="17"/>
        <v>79600</v>
      </c>
      <c r="W56" s="19">
        <f t="shared" si="17"/>
        <v>80300</v>
      </c>
      <c r="X56" s="19">
        <f t="shared" si="17"/>
        <v>81000</v>
      </c>
      <c r="Y56" s="19">
        <f t="shared" si="17"/>
        <v>81700</v>
      </c>
      <c r="Z56" s="19">
        <f t="shared" si="17"/>
        <v>82400</v>
      </c>
      <c r="AA56" s="19">
        <f t="shared" si="17"/>
        <v>83100</v>
      </c>
      <c r="AB56" s="19">
        <f t="shared" si="17"/>
        <v>83800</v>
      </c>
      <c r="AC56" s="19">
        <f t="shared" si="17"/>
        <v>84500</v>
      </c>
      <c r="AD56" s="19">
        <f t="shared" si="17"/>
        <v>85200</v>
      </c>
      <c r="AE56" s="19">
        <f t="shared" si="17"/>
        <v>85900</v>
      </c>
      <c r="AF56" s="19">
        <f t="shared" si="17"/>
        <v>86600</v>
      </c>
      <c r="AG56" s="19">
        <f t="shared" si="17"/>
        <v>26600</v>
      </c>
      <c r="AH56" s="19">
        <f t="shared" si="17"/>
        <v>26600</v>
      </c>
      <c r="AI56" s="19">
        <f t="shared" si="17"/>
        <v>0</v>
      </c>
      <c r="AJ56" s="19">
        <f t="shared" si="17"/>
        <v>0</v>
      </c>
      <c r="AK56" s="19">
        <f t="shared" si="17"/>
        <v>0</v>
      </c>
      <c r="AL56" s="19">
        <f t="shared" si="17"/>
        <v>0</v>
      </c>
      <c r="AM56" s="19">
        <f t="shared" si="17"/>
        <v>0</v>
      </c>
      <c r="AN56" s="19">
        <f t="shared" si="17"/>
        <v>0</v>
      </c>
      <c r="AO56" s="19">
        <f t="shared" si="17"/>
        <v>0</v>
      </c>
      <c r="AP56" s="19">
        <f t="shared" si="17"/>
        <v>0</v>
      </c>
      <c r="AQ56" s="19">
        <f t="shared" si="17"/>
        <v>0</v>
      </c>
      <c r="AR56" s="19">
        <f t="shared" si="17"/>
        <v>0</v>
      </c>
      <c r="AT56" s="24"/>
    </row>
    <row r="57" spans="1:46" x14ac:dyDescent="0.3">
      <c r="A57" s="24"/>
      <c r="C57" s="2"/>
      <c r="D57" s="2"/>
      <c r="E57" s="4" t="s">
        <v>11</v>
      </c>
      <c r="F57" s="4"/>
      <c r="G57" s="30">
        <f>SUM(I57:KV57)</f>
        <v>3610000</v>
      </c>
      <c r="I57" s="19">
        <f t="shared" ref="I57:AR57" si="18">MAX(I52,0)</f>
        <v>0</v>
      </c>
      <c r="J57" s="19">
        <f t="shared" si="18"/>
        <v>0</v>
      </c>
      <c r="K57" s="19">
        <f t="shared" si="18"/>
        <v>0</v>
      </c>
      <c r="L57" s="19">
        <f t="shared" si="18"/>
        <v>0</v>
      </c>
      <c r="M57" s="19">
        <f t="shared" si="18"/>
        <v>0</v>
      </c>
      <c r="N57" s="19">
        <f t="shared" si="18"/>
        <v>0</v>
      </c>
      <c r="O57" s="19">
        <f t="shared" si="18"/>
        <v>0</v>
      </c>
      <c r="P57" s="19">
        <f t="shared" si="18"/>
        <v>0</v>
      </c>
      <c r="Q57" s="19">
        <f t="shared" si="18"/>
        <v>0</v>
      </c>
      <c r="R57" s="19">
        <f t="shared" si="18"/>
        <v>0</v>
      </c>
      <c r="S57" s="19">
        <f t="shared" si="18"/>
        <v>0</v>
      </c>
      <c r="T57" s="19">
        <f t="shared" si="18"/>
        <v>0</v>
      </c>
      <c r="U57" s="19">
        <f t="shared" si="18"/>
        <v>0</v>
      </c>
      <c r="V57" s="19">
        <f t="shared" si="18"/>
        <v>0</v>
      </c>
      <c r="W57" s="19">
        <f t="shared" si="18"/>
        <v>0</v>
      </c>
      <c r="X57" s="19">
        <f t="shared" si="18"/>
        <v>0</v>
      </c>
      <c r="Y57" s="19">
        <f t="shared" si="18"/>
        <v>0</v>
      </c>
      <c r="Z57" s="19">
        <f t="shared" si="18"/>
        <v>0</v>
      </c>
      <c r="AA57" s="19">
        <f t="shared" si="18"/>
        <v>0</v>
      </c>
      <c r="AB57" s="19">
        <f t="shared" si="18"/>
        <v>0</v>
      </c>
      <c r="AC57" s="19">
        <f t="shared" si="18"/>
        <v>0</v>
      </c>
      <c r="AD57" s="19">
        <f t="shared" si="18"/>
        <v>0</v>
      </c>
      <c r="AE57" s="19">
        <f t="shared" si="18"/>
        <v>0</v>
      </c>
      <c r="AF57" s="19">
        <f t="shared" si="18"/>
        <v>0</v>
      </c>
      <c r="AG57" s="19">
        <f t="shared" si="18"/>
        <v>0</v>
      </c>
      <c r="AH57" s="19">
        <f t="shared" si="18"/>
        <v>0</v>
      </c>
      <c r="AI57" s="19">
        <f t="shared" si="18"/>
        <v>3610000</v>
      </c>
      <c r="AJ57" s="19">
        <f t="shared" si="18"/>
        <v>0</v>
      </c>
      <c r="AK57" s="19">
        <f t="shared" si="18"/>
        <v>0</v>
      </c>
      <c r="AL57" s="19">
        <f t="shared" si="18"/>
        <v>0</v>
      </c>
      <c r="AM57" s="19">
        <f t="shared" si="18"/>
        <v>0</v>
      </c>
      <c r="AN57" s="19">
        <f t="shared" si="18"/>
        <v>0</v>
      </c>
      <c r="AO57" s="19">
        <f t="shared" si="18"/>
        <v>0</v>
      </c>
      <c r="AP57" s="19">
        <f t="shared" si="18"/>
        <v>0</v>
      </c>
      <c r="AQ57" s="19">
        <f t="shared" si="18"/>
        <v>0</v>
      </c>
      <c r="AR57" s="19">
        <f t="shared" si="18"/>
        <v>0</v>
      </c>
      <c r="AT57" s="24"/>
    </row>
    <row r="58" spans="1:46" x14ac:dyDescent="0.3">
      <c r="A58" s="24"/>
      <c r="C58" s="2"/>
      <c r="D58" s="2"/>
      <c r="E58" s="9" t="s">
        <v>2</v>
      </c>
      <c r="G58" s="20">
        <f>G57/G56</f>
        <v>1.2984910886103267</v>
      </c>
      <c r="H58" s="4"/>
      <c r="I58" s="4"/>
      <c r="J58" s="4"/>
      <c r="K58" s="4"/>
      <c r="L58" s="4"/>
      <c r="AT58" s="24"/>
    </row>
    <row r="59" spans="1:46" x14ac:dyDescent="0.3">
      <c r="A59" s="24"/>
      <c r="AT59" s="24"/>
    </row>
    <row r="60" spans="1:46" x14ac:dyDescent="0.3">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row>
    <row r="61" spans="1:46" x14ac:dyDescent="0.3">
      <c r="A61" s="24"/>
      <c r="F61" s="24"/>
    </row>
    <row r="62" spans="1:46" x14ac:dyDescent="0.3">
      <c r="A62" s="24"/>
      <c r="E62" s="41" t="s">
        <v>35</v>
      </c>
      <c r="F62" s="24"/>
      <c r="I62" s="42" t="s">
        <v>36</v>
      </c>
    </row>
    <row r="63" spans="1:46" x14ac:dyDescent="0.3">
      <c r="A63" s="24"/>
      <c r="F63" s="24"/>
    </row>
    <row r="64" spans="1:46" x14ac:dyDescent="0.3">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row>
  </sheetData>
  <hyperlinks>
    <hyperlink ref="E62" r:id="rId1" xr:uid="{CCFA3BF8-2FE6-4F4E-8F59-1A5BE6C3D7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9CFA-1812-401F-BB4F-CBDF151CF0FE}">
  <sheetPr>
    <tabColor theme="0" tint="-0.499984740745262"/>
  </sheetPr>
  <dimension ref="A1:O15"/>
  <sheetViews>
    <sheetView showGridLines="0" zoomScale="130" zoomScaleNormal="130" workbookViewId="0">
      <selection activeCell="D7" sqref="D7:M7"/>
    </sheetView>
  </sheetViews>
  <sheetFormatPr defaultColWidth="8.85546875" defaultRowHeight="12.75" x14ac:dyDescent="0.2"/>
  <cols>
    <col min="1" max="3" width="3.7109375" style="39" customWidth="1"/>
    <col min="4" max="11" width="8.85546875" style="39"/>
    <col min="12" max="12" width="9.42578125" style="39" customWidth="1"/>
    <col min="13" max="13" width="8.85546875" style="39"/>
    <col min="14" max="15" width="3.7109375" style="39" customWidth="1"/>
    <col min="16" max="16384" width="8.85546875" style="39"/>
  </cols>
  <sheetData>
    <row r="1" spans="1:15" ht="16.5" x14ac:dyDescent="0.3">
      <c r="A1" s="24"/>
      <c r="B1" s="24"/>
      <c r="C1" s="24"/>
      <c r="D1" s="24"/>
      <c r="E1" s="24"/>
      <c r="F1" s="24"/>
      <c r="G1" s="24"/>
      <c r="H1" s="24"/>
      <c r="I1" s="24"/>
      <c r="J1" s="24"/>
      <c r="K1" s="24"/>
      <c r="L1" s="24"/>
      <c r="M1" s="24"/>
      <c r="N1" s="24"/>
      <c r="O1" s="24"/>
    </row>
    <row r="2" spans="1:15" ht="16.5" x14ac:dyDescent="0.3">
      <c r="A2" s="24"/>
      <c r="O2" s="24"/>
    </row>
    <row r="3" spans="1:15" ht="17.25" x14ac:dyDescent="0.3">
      <c r="A3" s="26"/>
      <c r="O3" s="24"/>
    </row>
    <row r="4" spans="1:15" ht="19.5" customHeight="1" x14ac:dyDescent="0.3">
      <c r="A4" s="24"/>
      <c r="C4" s="36"/>
      <c r="D4" s="37" t="s">
        <v>25</v>
      </c>
      <c r="E4" s="36"/>
      <c r="F4" s="36"/>
      <c r="G4" s="36"/>
      <c r="H4" s="36"/>
      <c r="I4" s="36"/>
      <c r="J4" s="36"/>
      <c r="K4" s="36"/>
      <c r="L4" s="36"/>
      <c r="M4" s="38">
        <v>2026</v>
      </c>
      <c r="O4" s="24"/>
    </row>
    <row r="5" spans="1:15" ht="16.5" x14ac:dyDescent="0.3">
      <c r="A5" s="24"/>
      <c r="D5" s="40"/>
      <c r="O5" s="24"/>
    </row>
    <row r="6" spans="1:15" ht="16.5" x14ac:dyDescent="0.3">
      <c r="A6" s="24"/>
      <c r="D6" s="37" t="s">
        <v>26</v>
      </c>
      <c r="E6" s="36"/>
      <c r="F6" s="36"/>
      <c r="G6" s="36"/>
      <c r="H6" s="37"/>
      <c r="I6" s="36"/>
      <c r="J6" s="36"/>
      <c r="K6" s="36"/>
      <c r="L6" s="37"/>
      <c r="M6" s="36"/>
      <c r="O6" s="24"/>
    </row>
    <row r="7" spans="1:15" ht="194.1" customHeight="1" x14ac:dyDescent="0.3">
      <c r="A7" s="24"/>
      <c r="D7" s="43" t="s">
        <v>27</v>
      </c>
      <c r="E7" s="43"/>
      <c r="F7" s="43"/>
      <c r="G7" s="43"/>
      <c r="H7" s="43"/>
      <c r="I7" s="43"/>
      <c r="J7" s="43"/>
      <c r="K7" s="43"/>
      <c r="L7" s="43"/>
      <c r="M7" s="43"/>
      <c r="O7" s="24"/>
    </row>
    <row r="8" spans="1:15" ht="16.5" x14ac:dyDescent="0.3">
      <c r="A8" s="24"/>
      <c r="D8" s="37" t="s">
        <v>28</v>
      </c>
      <c r="E8" s="36"/>
      <c r="F8" s="36"/>
      <c r="G8" s="36"/>
      <c r="H8" s="37"/>
      <c r="I8" s="36"/>
      <c r="J8" s="36"/>
      <c r="K8" s="36"/>
      <c r="L8" s="37"/>
      <c r="M8" s="36"/>
      <c r="O8" s="24"/>
    </row>
    <row r="9" spans="1:15" ht="145.5" customHeight="1" x14ac:dyDescent="0.3">
      <c r="A9" s="24"/>
      <c r="D9" s="44" t="s">
        <v>29</v>
      </c>
      <c r="E9" s="44"/>
      <c r="F9" s="44"/>
      <c r="G9" s="44"/>
      <c r="H9" s="44"/>
      <c r="I9" s="44"/>
      <c r="J9" s="44"/>
      <c r="K9" s="44"/>
      <c r="L9" s="44"/>
      <c r="M9" s="44"/>
      <c r="O9" s="24"/>
    </row>
    <row r="10" spans="1:15" ht="15.75" customHeight="1" x14ac:dyDescent="0.3">
      <c r="A10" s="24"/>
      <c r="D10" s="37" t="s">
        <v>30</v>
      </c>
      <c r="E10" s="36"/>
      <c r="F10" s="36"/>
      <c r="G10" s="36"/>
      <c r="H10" s="37"/>
      <c r="I10" s="36"/>
      <c r="J10" s="36"/>
      <c r="K10" s="36"/>
      <c r="L10" s="37"/>
      <c r="M10" s="36"/>
      <c r="O10" s="24"/>
    </row>
    <row r="11" spans="1:15" ht="96.6" customHeight="1" x14ac:dyDescent="0.3">
      <c r="A11" s="24"/>
      <c r="D11" s="44" t="s">
        <v>31</v>
      </c>
      <c r="E11" s="44"/>
      <c r="F11" s="44"/>
      <c r="G11" s="44"/>
      <c r="H11" s="44"/>
      <c r="I11" s="44"/>
      <c r="J11" s="44"/>
      <c r="K11" s="44"/>
      <c r="L11" s="44"/>
      <c r="M11" s="44"/>
      <c r="O11" s="24"/>
    </row>
    <row r="12" spans="1:15" ht="16.5" x14ac:dyDescent="0.3">
      <c r="A12" s="24"/>
      <c r="D12" s="37" t="s">
        <v>32</v>
      </c>
      <c r="E12" s="36"/>
      <c r="F12" s="36"/>
      <c r="G12" s="36"/>
      <c r="H12" s="37"/>
      <c r="I12" s="36"/>
      <c r="J12" s="36"/>
      <c r="K12" s="36"/>
      <c r="L12" s="37"/>
      <c r="M12" s="36"/>
      <c r="O12" s="24"/>
    </row>
    <row r="13" spans="1:15" ht="83.25" customHeight="1" x14ac:dyDescent="0.3">
      <c r="A13" s="24"/>
      <c r="D13" s="44" t="s">
        <v>33</v>
      </c>
      <c r="E13" s="44"/>
      <c r="F13" s="44"/>
      <c r="G13" s="44"/>
      <c r="H13" s="44"/>
      <c r="I13" s="44"/>
      <c r="J13" s="44"/>
      <c r="K13" s="44"/>
      <c r="L13" s="44"/>
      <c r="M13" s="44"/>
      <c r="O13" s="24"/>
    </row>
    <row r="14" spans="1:15" ht="16.5" x14ac:dyDescent="0.3">
      <c r="A14" s="24"/>
      <c r="O14" s="24"/>
    </row>
    <row r="15" spans="1:15" ht="16.5" x14ac:dyDescent="0.3">
      <c r="A15" s="24"/>
      <c r="B15" s="24"/>
      <c r="C15" s="24"/>
      <c r="D15" s="24"/>
      <c r="E15" s="24"/>
      <c r="F15" s="24"/>
      <c r="G15" s="24"/>
      <c r="H15" s="24"/>
      <c r="I15" s="24"/>
      <c r="J15" s="24"/>
      <c r="K15" s="24"/>
      <c r="L15" s="24"/>
      <c r="M15" s="24"/>
      <c r="N15" s="24"/>
      <c r="O15" s="24"/>
    </row>
  </sheetData>
  <mergeCells count="4">
    <mergeCell ref="D7:M7"/>
    <mergeCell ref="D9:M9"/>
    <mergeCell ref="D11:M11"/>
    <mergeCell ref="D13:M13"/>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Simple DCF Concept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Levermann</dc:creator>
  <cp:lastModifiedBy>Rene Levermann</cp:lastModifiedBy>
  <dcterms:created xsi:type="dcterms:W3CDTF">2015-06-05T18:19:34Z</dcterms:created>
  <dcterms:modified xsi:type="dcterms:W3CDTF">2026-02-20T15:37:36Z</dcterms:modified>
</cp:coreProperties>
</file>